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lework\2019-043\Processing\hydro\"/>
    </mc:Choice>
  </mc:AlternateContent>
  <bookViews>
    <workbookView xWindow="0" yWindow="0" windowWidth="28800" windowHeight="11700" activeTab="4"/>
  </bookViews>
  <sheets>
    <sheet name="Main" sheetId="1" r:id="rId1"/>
    <sheet name="File List" sheetId="2" r:id="rId2"/>
    <sheet name="Fit Index" sheetId="3" r:id="rId3"/>
    <sheet name="Fit_1" sheetId="4" r:id="rId4"/>
    <sheet name="Fit_1 Ch" sheetId="5" r:id="rId5"/>
  </sheets>
  <externalReferences>
    <externalReference r:id="rId6"/>
  </externalReferences>
  <definedNames>
    <definedName name="known_xs" localSheetId="3">Fit_1!$J$17:$J$70</definedName>
    <definedName name="known_ys" localSheetId="3">Fit_1!$K$17:$K$70</definedName>
  </definedNames>
  <calcPr calcId="162913"/>
</workbook>
</file>

<file path=xl/calcChain.xml><?xml version="1.0" encoding="utf-8"?>
<calcChain xmlns="http://schemas.openxmlformats.org/spreadsheetml/2006/main">
  <c r="I10" i="4" l="1"/>
  <c r="I9" i="4"/>
  <c r="G10" i="4"/>
  <c r="G9" i="4"/>
  <c r="G8" i="4"/>
  <c r="C10" i="4"/>
  <c r="C9" i="4"/>
  <c r="B10" i="4"/>
  <c r="J10" i="4" s="1"/>
  <c r="B9" i="4"/>
  <c r="G70" i="4" s="1"/>
  <c r="H70" i="4" s="1"/>
  <c r="F12" i="2"/>
  <c r="F11" i="2"/>
  <c r="F10" i="2"/>
  <c r="F9" i="2"/>
  <c r="F8" i="2"/>
  <c r="F7" i="2"/>
  <c r="F6" i="2"/>
  <c r="F5" i="2"/>
  <c r="F4" i="2"/>
  <c r="E4" i="1"/>
  <c r="E3" i="1"/>
  <c r="G24" i="4" l="1"/>
  <c r="H24" i="4" s="1"/>
  <c r="G32" i="4"/>
  <c r="H32" i="4" s="1"/>
  <c r="G40" i="4"/>
  <c r="H40" i="4" s="1"/>
  <c r="G48" i="4"/>
  <c r="H48" i="4" s="1"/>
  <c r="G56" i="4"/>
  <c r="H56" i="4" s="1"/>
  <c r="G64" i="4"/>
  <c r="H64" i="4" s="1"/>
  <c r="G23" i="4"/>
  <c r="H23" i="4" s="1"/>
  <c r="G31" i="4"/>
  <c r="H31" i="4" s="1"/>
  <c r="G39" i="4"/>
  <c r="H39" i="4" s="1"/>
  <c r="G47" i="4"/>
  <c r="H47" i="4" s="1"/>
  <c r="G55" i="4"/>
  <c r="H55" i="4" s="1"/>
  <c r="G63" i="4"/>
  <c r="H63" i="4" s="1"/>
  <c r="G17" i="4"/>
  <c r="H17" i="4" s="1"/>
  <c r="G25" i="4"/>
  <c r="H25" i="4" s="1"/>
  <c r="G33" i="4"/>
  <c r="H33" i="4" s="1"/>
  <c r="G41" i="4"/>
  <c r="H41" i="4" s="1"/>
  <c r="G49" i="4"/>
  <c r="H49" i="4" s="1"/>
  <c r="G57" i="4"/>
  <c r="H57" i="4" s="1"/>
  <c r="G65" i="4"/>
  <c r="H65" i="4" s="1"/>
  <c r="G18" i="4"/>
  <c r="H18" i="4" s="1"/>
  <c r="G26" i="4"/>
  <c r="H26" i="4" s="1"/>
  <c r="G34" i="4"/>
  <c r="H34" i="4" s="1"/>
  <c r="G42" i="4"/>
  <c r="H42" i="4" s="1"/>
  <c r="G50" i="4"/>
  <c r="H50" i="4" s="1"/>
  <c r="G58" i="4"/>
  <c r="H58" i="4" s="1"/>
  <c r="G66" i="4"/>
  <c r="H66" i="4" s="1"/>
  <c r="G19" i="4"/>
  <c r="H19" i="4" s="1"/>
  <c r="G27" i="4"/>
  <c r="H27" i="4" s="1"/>
  <c r="G35" i="4"/>
  <c r="H35" i="4" s="1"/>
  <c r="G43" i="4"/>
  <c r="H43" i="4" s="1"/>
  <c r="G51" i="4"/>
  <c r="H51" i="4" s="1"/>
  <c r="G59" i="4"/>
  <c r="H59" i="4" s="1"/>
  <c r="G67" i="4"/>
  <c r="H67" i="4" s="1"/>
  <c r="G20" i="4"/>
  <c r="H20" i="4" s="1"/>
  <c r="G28" i="4"/>
  <c r="H28" i="4" s="1"/>
  <c r="G36" i="4"/>
  <c r="H36" i="4" s="1"/>
  <c r="G44" i="4"/>
  <c r="H44" i="4" s="1"/>
  <c r="G52" i="4"/>
  <c r="H52" i="4" s="1"/>
  <c r="G60" i="4"/>
  <c r="H60" i="4" s="1"/>
  <c r="G68" i="4"/>
  <c r="H68" i="4" s="1"/>
  <c r="G21" i="4"/>
  <c r="H21" i="4" s="1"/>
  <c r="G29" i="4"/>
  <c r="H29" i="4" s="1"/>
  <c r="G37" i="4"/>
  <c r="H37" i="4" s="1"/>
  <c r="G45" i="4"/>
  <c r="H45" i="4" s="1"/>
  <c r="G53" i="4"/>
  <c r="H53" i="4" s="1"/>
  <c r="G61" i="4"/>
  <c r="H61" i="4" s="1"/>
  <c r="G69" i="4"/>
  <c r="H69" i="4" s="1"/>
  <c r="G22" i="4"/>
  <c r="H22" i="4" s="1"/>
  <c r="G30" i="4"/>
  <c r="H30" i="4" s="1"/>
  <c r="G38" i="4"/>
  <c r="H38" i="4" s="1"/>
  <c r="G46" i="4"/>
  <c r="H46" i="4" s="1"/>
  <c r="G54" i="4"/>
  <c r="H54" i="4" s="1"/>
  <c r="G62" i="4"/>
  <c r="H62" i="4" s="1"/>
  <c r="J9" i="4"/>
</calcChain>
</file>

<file path=xl/sharedStrings.xml><?xml version="1.0" encoding="utf-8"?>
<sst xmlns="http://schemas.openxmlformats.org/spreadsheetml/2006/main" count="284" uniqueCount="80">
  <si>
    <t># Channels=</t>
  </si>
  <si>
    <t>COMPARE Version 3.6.1</t>
  </si>
  <si>
    <t>Run at 2020/04/15 13:39:21</t>
  </si>
  <si>
    <t xml:space="preserve"> </t>
  </si>
  <si>
    <t>Primary</t>
  </si>
  <si>
    <t>Secondary</t>
  </si>
  <si>
    <t>Ref</t>
  </si>
  <si>
    <t>Pressure</t>
  </si>
  <si>
    <t>Comp 1</t>
  </si>
  <si>
    <t xml:space="preserve">  </t>
  </si>
  <si>
    <t>Average Size:</t>
  </si>
  <si>
    <t>(S-P)</t>
  </si>
  <si>
    <t>File Name</t>
  </si>
  <si>
    <t>Count</t>
  </si>
  <si>
    <t>Value</t>
  </si>
  <si>
    <t>Avg</t>
  </si>
  <si>
    <t>Std Dev</t>
  </si>
  <si>
    <t>Diff</t>
  </si>
  <si>
    <t xml:space="preserve"> 2019-043-0006.mrg</t>
  </si>
  <si>
    <t>2019-043-0006.samcor1</t>
  </si>
  <si>
    <t xml:space="preserve"> 2019-043-0015.mrg</t>
  </si>
  <si>
    <t>2019-043-0015.samcor1</t>
  </si>
  <si>
    <t xml:space="preserve"> 2019-043-0021.mrg</t>
  </si>
  <si>
    <t>2019-043-0021.samcor1</t>
  </si>
  <si>
    <t xml:space="preserve"> 2019-043-0031.mrg</t>
  </si>
  <si>
    <t>2019-043-0031.samcor1</t>
  </si>
  <si>
    <t xml:space="preserve"> 2019-043-0035.mrg</t>
  </si>
  <si>
    <t>2019-043-0035.samcor1</t>
  </si>
  <si>
    <t xml:space="preserve"> 2019-043-0038.mrg</t>
  </si>
  <si>
    <t>2019-043-0038.samcor1</t>
  </si>
  <si>
    <t xml:space="preserve"> 2019-043-0042.mrg</t>
  </si>
  <si>
    <t>2019-043-0042.samcor1</t>
  </si>
  <si>
    <t xml:space="preserve"> 2019-043-0044.mrg</t>
  </si>
  <si>
    <t>2019-043-0044.samcor1</t>
  </si>
  <si>
    <t xml:space="preserve"> 2019-043-0046.mrg</t>
  </si>
  <si>
    <t>2019-043-0046.samcor1</t>
  </si>
  <si>
    <t>Compare Excel Add-in Version 2.2</t>
  </si>
  <si>
    <t>Comparison Name</t>
  </si>
  <si>
    <t>Number of Files=</t>
  </si>
  <si>
    <t>Pair #</t>
  </si>
  <si>
    <t>Primary File</t>
  </si>
  <si>
    <t>Secondary File</t>
  </si>
  <si>
    <t>First Row in Main</t>
  </si>
  <si>
    <t>Last Row in Main</t>
  </si>
  <si>
    <t>Comparison</t>
  </si>
  <si>
    <t>DOX_BOT</t>
  </si>
  <si>
    <t>DOX_CTD</t>
  </si>
  <si>
    <t>Index to Fit Worksheets</t>
  </si>
  <si>
    <t>Fit#</t>
  </si>
  <si>
    <t>Description</t>
  </si>
  <si>
    <t>Versus</t>
  </si>
  <si>
    <t>Number of File Pairs</t>
  </si>
  <si>
    <t>Calculation of Linear Least Squares Fit For</t>
  </si>
  <si>
    <t>(DOX_CTD - DOX_BOT)</t>
  </si>
  <si>
    <t>Coefficients</t>
  </si>
  <si>
    <t>Std Err.</t>
  </si>
  <si>
    <t>m=</t>
  </si>
  <si>
    <t>b=</t>
  </si>
  <si>
    <t>Error Estimates</t>
  </si>
  <si>
    <t>Coeff of Determination</t>
  </si>
  <si>
    <t>Std Dev of Resid</t>
  </si>
  <si>
    <t>Resid Sum of Squares</t>
  </si>
  <si>
    <t>Regression Line Limits</t>
  </si>
  <si>
    <t>X</t>
  </si>
  <si>
    <t>CALC Y</t>
  </si>
  <si>
    <t xml:space="preserve"># of Values Extracted = </t>
  </si>
  <si>
    <t xml:space="preserve"># of Values Used in Fit = </t>
  </si>
  <si>
    <t>File</t>
  </si>
  <si>
    <t>Use</t>
  </si>
  <si>
    <t>in Fit?</t>
  </si>
  <si>
    <t>Average</t>
  </si>
  <si>
    <t>Diff (DOX_CTD - DOX_BOT)</t>
  </si>
  <si>
    <t>Measured</t>
  </si>
  <si>
    <t>Fit</t>
  </si>
  <si>
    <t>Resid</t>
  </si>
  <si>
    <t>Fit vs.</t>
  </si>
  <si>
    <t>Y</t>
  </si>
  <si>
    <t>YES</t>
  </si>
  <si>
    <t>Fit Equation: Diff = m * Prop + b</t>
  </si>
  <si>
    <t>where: Diff =Diff (DOX_CTD - DOX_BOT), Prop=DOX_CTD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</si>
</sst>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4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Continuous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16" fillId="0" borderId="11" xfId="0" applyNumberFormat="1" applyFont="1" applyBorder="1" applyAlignment="1">
      <alignment horizontal="center"/>
    </xf>
    <xf numFmtId="0" fontId="0" fillId="0" borderId="12" xfId="0" applyNumberFormat="1" applyBorder="1" applyAlignment="1">
      <alignment horizontal="centerContinuous"/>
    </xf>
    <xf numFmtId="0" fontId="16" fillId="0" borderId="11" xfId="0" applyNumberFormat="1" applyFont="1" applyBorder="1" applyAlignment="1">
      <alignment horizontal="centerContinuous"/>
    </xf>
    <xf numFmtId="0" fontId="0" fillId="0" borderId="1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16" fillId="0" borderId="13" xfId="0" applyNumberFormat="1" applyFont="1" applyBorder="1" applyAlignment="1">
      <alignment horizontal="center"/>
    </xf>
    <xf numFmtId="0" fontId="16" fillId="0" borderId="15" xfId="0" applyNumberFormat="1" applyFont="1" applyBorder="1" applyAlignment="1">
      <alignment horizontal="center"/>
    </xf>
    <xf numFmtId="0" fontId="16" fillId="0" borderId="17" xfId="0" applyNumberFormat="1" applyFont="1" applyBorder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10" xfId="0" applyNumberFormat="1" applyBorder="1" applyAlignment="1">
      <alignment horizontal="left"/>
    </xf>
    <xf numFmtId="0" fontId="0" fillId="0" borderId="12" xfId="0" applyNumberFormat="1" applyBorder="1" applyAlignment="1">
      <alignment horizontal="left"/>
    </xf>
    <xf numFmtId="0" fontId="0" fillId="0" borderId="14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19" xfId="0" applyNumberFormat="1" applyBorder="1" applyAlignment="1">
      <alignment horizontal="left"/>
    </xf>
    <xf numFmtId="0" fontId="0" fillId="0" borderId="16" xfId="0" applyNumberFormat="1" applyBorder="1" applyAlignment="1">
      <alignment horizontal="left"/>
    </xf>
    <xf numFmtId="0" fontId="0" fillId="0" borderId="15" xfId="0" applyNumberFormat="1" applyBorder="1" applyAlignment="1">
      <alignment horizontal="left"/>
    </xf>
    <xf numFmtId="0" fontId="0" fillId="0" borderId="20" xfId="0" applyNumberFormat="1" applyBorder="1" applyAlignment="1">
      <alignment horizontal="left"/>
    </xf>
    <xf numFmtId="0" fontId="0" fillId="0" borderId="18" xfId="0" applyNumberFormat="1" applyBorder="1" applyAlignment="1">
      <alignment horizontal="left"/>
    </xf>
    <xf numFmtId="0" fontId="0" fillId="0" borderId="17" xfId="0" applyNumberFormat="1" applyBorder="1" applyAlignment="1">
      <alignment horizontal="left"/>
    </xf>
    <xf numFmtId="0" fontId="0" fillId="0" borderId="21" xfId="0" applyNumberFormat="1" applyBorder="1" applyAlignment="1">
      <alignment horizontal="left"/>
    </xf>
    <xf numFmtId="0" fontId="0" fillId="0" borderId="22" xfId="0" applyBorder="1"/>
    <xf numFmtId="0" fontId="16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/>
    <xf numFmtId="0" fontId="19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center"/>
    </xf>
    <xf numFmtId="0" fontId="0" fillId="0" borderId="23" xfId="0" applyBorder="1"/>
    <xf numFmtId="0" fontId="0" fillId="0" borderId="24" xfId="0" applyBorder="1"/>
    <xf numFmtId="0" fontId="16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6" fillId="0" borderId="23" xfId="0" applyFont="1" applyBorder="1" applyAlignment="1">
      <alignment horizontal="centerContinuous"/>
    </xf>
    <xf numFmtId="0" fontId="16" fillId="0" borderId="25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0" xfId="0" applyFont="1" applyBorder="1" applyAlignment="1">
      <alignment horizontal="centerContinuous"/>
    </xf>
    <xf numFmtId="0" fontId="16" fillId="0" borderId="35" xfId="0" applyFont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17" xfId="0" applyBorder="1"/>
    <xf numFmtId="0" fontId="0" fillId="0" borderId="32" xfId="0" applyBorder="1"/>
    <xf numFmtId="0" fontId="0" fillId="0" borderId="30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2019-043 after initial recalibration</a:t>
            </a:r>
          </a:p>
          <a:p>
            <a:pPr>
              <a:defRPr sz="1400"/>
            </a:pPr>
            <a:r>
              <a:rPr lang="en-US"/>
              <a:t>(DOX_CTD - DOX_BOT) vs. DOX_CTD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Diff (DOX_CTD - DOX_BOT)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Fit_1!$E$17:$E$70</c:f>
                <c:numCache>
                  <c:formatCode>General</c:formatCode>
                  <c:ptCount val="54"/>
                  <c:pt idx="0">
                    <c:v>3.82715E-2</c:v>
                  </c:pt>
                  <c:pt idx="1">
                    <c:v>4.3345600000000003E-3</c:v>
                  </c:pt>
                  <c:pt idx="2">
                    <c:v>1.04765E-2</c:v>
                  </c:pt>
                  <c:pt idx="3">
                    <c:v>9.6125800000000008E-3</c:v>
                  </c:pt>
                  <c:pt idx="4">
                    <c:v>6.7137999999999998E-3</c:v>
                  </c:pt>
                  <c:pt idx="5">
                    <c:v>1.2133400000000001E-2</c:v>
                  </c:pt>
                  <c:pt idx="6">
                    <c:v>9.5597000000000008E-3</c:v>
                  </c:pt>
                  <c:pt idx="7">
                    <c:v>1.56162E-2</c:v>
                  </c:pt>
                  <c:pt idx="8">
                    <c:v>9.4652899999999998E-2</c:v>
                  </c:pt>
                  <c:pt idx="9">
                    <c:v>2.04172E-2</c:v>
                  </c:pt>
                  <c:pt idx="10">
                    <c:v>0.12996199999999999</c:v>
                  </c:pt>
                  <c:pt idx="11">
                    <c:v>7.56085E-3</c:v>
                  </c:pt>
                  <c:pt idx="12">
                    <c:v>1.14097E-2</c:v>
                  </c:pt>
                  <c:pt idx="13">
                    <c:v>7.2133400000000004E-3</c:v>
                  </c:pt>
                  <c:pt idx="14">
                    <c:v>1.53799E-2</c:v>
                  </c:pt>
                  <c:pt idx="15">
                    <c:v>0.25667200000000001</c:v>
                  </c:pt>
                  <c:pt idx="16">
                    <c:v>0.113276</c:v>
                  </c:pt>
                  <c:pt idx="17">
                    <c:v>1.07283E-2</c:v>
                  </c:pt>
                  <c:pt idx="18">
                    <c:v>7.1632299999999996E-3</c:v>
                  </c:pt>
                  <c:pt idx="19">
                    <c:v>1.1035400000000001E-2</c:v>
                  </c:pt>
                  <c:pt idx="20">
                    <c:v>3.5700700000000002E-2</c:v>
                  </c:pt>
                  <c:pt idx="21">
                    <c:v>4.99707E-2</c:v>
                  </c:pt>
                  <c:pt idx="22">
                    <c:v>2.0913600000000001E-2</c:v>
                  </c:pt>
                  <c:pt idx="23">
                    <c:v>8.4742099999999994E-3</c:v>
                  </c:pt>
                  <c:pt idx="24">
                    <c:v>1.8205200000000001E-2</c:v>
                  </c:pt>
                  <c:pt idx="25">
                    <c:v>1.1942899999999999E-2</c:v>
                  </c:pt>
                  <c:pt idx="26">
                    <c:v>4.9506300000000003E-2</c:v>
                  </c:pt>
                  <c:pt idx="27">
                    <c:v>7.2095900000000004E-2</c:v>
                  </c:pt>
                  <c:pt idx="28">
                    <c:v>1.8450500000000002E-2</c:v>
                  </c:pt>
                  <c:pt idx="29">
                    <c:v>7.9681999999999999E-3</c:v>
                  </c:pt>
                  <c:pt idx="30">
                    <c:v>9.8474300000000008E-3</c:v>
                  </c:pt>
                  <c:pt idx="31">
                    <c:v>7.5731699999999997E-3</c:v>
                  </c:pt>
                  <c:pt idx="32">
                    <c:v>9.6259199999999996E-3</c:v>
                  </c:pt>
                  <c:pt idx="33">
                    <c:v>2.3628900000000001E-2</c:v>
                  </c:pt>
                  <c:pt idx="34">
                    <c:v>2.67324E-2</c:v>
                  </c:pt>
                  <c:pt idx="35">
                    <c:v>1.9283399999999999E-2</c:v>
                  </c:pt>
                  <c:pt idx="36">
                    <c:v>9.3382499999999993E-3</c:v>
                  </c:pt>
                  <c:pt idx="37">
                    <c:v>7.1321199999999996E-3</c:v>
                  </c:pt>
                  <c:pt idx="38">
                    <c:v>7.3582499999999995E-2</c:v>
                  </c:pt>
                  <c:pt idx="39">
                    <c:v>1.7519E-2</c:v>
                  </c:pt>
                  <c:pt idx="40">
                    <c:v>1.10116E-2</c:v>
                  </c:pt>
                  <c:pt idx="41">
                    <c:v>2.8107E-2</c:v>
                  </c:pt>
                  <c:pt idx="42">
                    <c:v>1.13256E-2</c:v>
                  </c:pt>
                  <c:pt idx="43">
                    <c:v>9.2996799999999994E-3</c:v>
                  </c:pt>
                  <c:pt idx="44">
                    <c:v>9.2415799999999992E-3</c:v>
                  </c:pt>
                  <c:pt idx="45">
                    <c:v>0.11178</c:v>
                  </c:pt>
                  <c:pt idx="46">
                    <c:v>6.1106300000000002E-2</c:v>
                  </c:pt>
                  <c:pt idx="47">
                    <c:v>1.1228200000000001E-2</c:v>
                  </c:pt>
                  <c:pt idx="48">
                    <c:v>8.5327700000000003E-3</c:v>
                  </c:pt>
                  <c:pt idx="49">
                    <c:v>9.8394499999999996E-3</c:v>
                  </c:pt>
                  <c:pt idx="50">
                    <c:v>2.4424399999999999E-2</c:v>
                  </c:pt>
                  <c:pt idx="51">
                    <c:v>1.6978099999999999E-2</c:v>
                  </c:pt>
                  <c:pt idx="52">
                    <c:v>1.26877E-2</c:v>
                  </c:pt>
                  <c:pt idx="53">
                    <c:v>9.2424699999999992E-3</c:v>
                  </c:pt>
                </c:numCache>
              </c:numRef>
            </c:plus>
            <c:minus>
              <c:numRef>
                <c:f>Fit_1!$E$17:$E$70</c:f>
                <c:numCache>
                  <c:formatCode>General</c:formatCode>
                  <c:ptCount val="54"/>
                  <c:pt idx="0">
                    <c:v>3.82715E-2</c:v>
                  </c:pt>
                  <c:pt idx="1">
                    <c:v>4.3345600000000003E-3</c:v>
                  </c:pt>
                  <c:pt idx="2">
                    <c:v>1.04765E-2</c:v>
                  </c:pt>
                  <c:pt idx="3">
                    <c:v>9.6125800000000008E-3</c:v>
                  </c:pt>
                  <c:pt idx="4">
                    <c:v>6.7137999999999998E-3</c:v>
                  </c:pt>
                  <c:pt idx="5">
                    <c:v>1.2133400000000001E-2</c:v>
                  </c:pt>
                  <c:pt idx="6">
                    <c:v>9.5597000000000008E-3</c:v>
                  </c:pt>
                  <c:pt idx="7">
                    <c:v>1.56162E-2</c:v>
                  </c:pt>
                  <c:pt idx="8">
                    <c:v>9.4652899999999998E-2</c:v>
                  </c:pt>
                  <c:pt idx="9">
                    <c:v>2.04172E-2</c:v>
                  </c:pt>
                  <c:pt idx="10">
                    <c:v>0.12996199999999999</c:v>
                  </c:pt>
                  <c:pt idx="11">
                    <c:v>7.56085E-3</c:v>
                  </c:pt>
                  <c:pt idx="12">
                    <c:v>1.14097E-2</c:v>
                  </c:pt>
                  <c:pt idx="13">
                    <c:v>7.2133400000000004E-3</c:v>
                  </c:pt>
                  <c:pt idx="14">
                    <c:v>1.53799E-2</c:v>
                  </c:pt>
                  <c:pt idx="15">
                    <c:v>0.25667200000000001</c:v>
                  </c:pt>
                  <c:pt idx="16">
                    <c:v>0.113276</c:v>
                  </c:pt>
                  <c:pt idx="17">
                    <c:v>1.07283E-2</c:v>
                  </c:pt>
                  <c:pt idx="18">
                    <c:v>7.1632299999999996E-3</c:v>
                  </c:pt>
                  <c:pt idx="19">
                    <c:v>1.1035400000000001E-2</c:v>
                  </c:pt>
                  <c:pt idx="20">
                    <c:v>3.5700700000000002E-2</c:v>
                  </c:pt>
                  <c:pt idx="21">
                    <c:v>4.99707E-2</c:v>
                  </c:pt>
                  <c:pt idx="22">
                    <c:v>2.0913600000000001E-2</c:v>
                  </c:pt>
                  <c:pt idx="23">
                    <c:v>8.4742099999999994E-3</c:v>
                  </c:pt>
                  <c:pt idx="24">
                    <c:v>1.8205200000000001E-2</c:v>
                  </c:pt>
                  <c:pt idx="25">
                    <c:v>1.1942899999999999E-2</c:v>
                  </c:pt>
                  <c:pt idx="26">
                    <c:v>4.9506300000000003E-2</c:v>
                  </c:pt>
                  <c:pt idx="27">
                    <c:v>7.2095900000000004E-2</c:v>
                  </c:pt>
                  <c:pt idx="28">
                    <c:v>1.8450500000000002E-2</c:v>
                  </c:pt>
                  <c:pt idx="29">
                    <c:v>7.9681999999999999E-3</c:v>
                  </c:pt>
                  <c:pt idx="30">
                    <c:v>9.8474300000000008E-3</c:v>
                  </c:pt>
                  <c:pt idx="31">
                    <c:v>7.5731699999999997E-3</c:v>
                  </c:pt>
                  <c:pt idx="32">
                    <c:v>9.6259199999999996E-3</c:v>
                  </c:pt>
                  <c:pt idx="33">
                    <c:v>2.3628900000000001E-2</c:v>
                  </c:pt>
                  <c:pt idx="34">
                    <c:v>2.67324E-2</c:v>
                  </c:pt>
                  <c:pt idx="35">
                    <c:v>1.9283399999999999E-2</c:v>
                  </c:pt>
                  <c:pt idx="36">
                    <c:v>9.3382499999999993E-3</c:v>
                  </c:pt>
                  <c:pt idx="37">
                    <c:v>7.1321199999999996E-3</c:v>
                  </c:pt>
                  <c:pt idx="38">
                    <c:v>7.3582499999999995E-2</c:v>
                  </c:pt>
                  <c:pt idx="39">
                    <c:v>1.7519E-2</c:v>
                  </c:pt>
                  <c:pt idx="40">
                    <c:v>1.10116E-2</c:v>
                  </c:pt>
                  <c:pt idx="41">
                    <c:v>2.8107E-2</c:v>
                  </c:pt>
                  <c:pt idx="42">
                    <c:v>1.13256E-2</c:v>
                  </c:pt>
                  <c:pt idx="43">
                    <c:v>9.2996799999999994E-3</c:v>
                  </c:pt>
                  <c:pt idx="44">
                    <c:v>9.2415799999999992E-3</c:v>
                  </c:pt>
                  <c:pt idx="45">
                    <c:v>0.11178</c:v>
                  </c:pt>
                  <c:pt idx="46">
                    <c:v>6.1106300000000002E-2</c:v>
                  </c:pt>
                  <c:pt idx="47">
                    <c:v>1.1228200000000001E-2</c:v>
                  </c:pt>
                  <c:pt idx="48">
                    <c:v>8.5327700000000003E-3</c:v>
                  </c:pt>
                  <c:pt idx="49">
                    <c:v>9.8394499999999996E-3</c:v>
                  </c:pt>
                  <c:pt idx="50">
                    <c:v>2.4424399999999999E-2</c:v>
                  </c:pt>
                  <c:pt idx="51">
                    <c:v>1.6978099999999999E-2</c:v>
                  </c:pt>
                  <c:pt idx="52">
                    <c:v>1.26877E-2</c:v>
                  </c:pt>
                  <c:pt idx="53">
                    <c:v>9.2424699999999992E-3</c:v>
                  </c:pt>
                </c:numCache>
              </c:numRef>
            </c:minus>
          </c:errBars>
          <c:xVal>
            <c:numRef>
              <c:f>Fit_1!$D$17:$D$70</c:f>
              <c:numCache>
                <c:formatCode>General</c:formatCode>
                <c:ptCount val="54"/>
                <c:pt idx="0">
                  <c:v>4.2165499999999998</c:v>
                </c:pt>
                <c:pt idx="1">
                  <c:v>4.5136399999999997</c:v>
                </c:pt>
                <c:pt idx="2">
                  <c:v>5.5690900000000001</c:v>
                </c:pt>
                <c:pt idx="3">
                  <c:v>6.4987000000000004</c:v>
                </c:pt>
                <c:pt idx="4">
                  <c:v>6.7672600000000003</c:v>
                </c:pt>
                <c:pt idx="5">
                  <c:v>3.1913399999999998</c:v>
                </c:pt>
                <c:pt idx="6">
                  <c:v>4.5009100000000002</c:v>
                </c:pt>
                <c:pt idx="7">
                  <c:v>4.7913899999999998</c:v>
                </c:pt>
                <c:pt idx="8">
                  <c:v>6.2018300000000002</c:v>
                </c:pt>
                <c:pt idx="9">
                  <c:v>7.8517999999999999</c:v>
                </c:pt>
                <c:pt idx="10">
                  <c:v>8.0166400000000007</c:v>
                </c:pt>
                <c:pt idx="11">
                  <c:v>3.0555300000000001</c:v>
                </c:pt>
                <c:pt idx="12">
                  <c:v>4.4340700000000002</c:v>
                </c:pt>
                <c:pt idx="13">
                  <c:v>4.5566599999999999</c:v>
                </c:pt>
                <c:pt idx="14">
                  <c:v>6.9362599999999999</c:v>
                </c:pt>
                <c:pt idx="15">
                  <c:v>8.4527400000000004</c:v>
                </c:pt>
                <c:pt idx="16">
                  <c:v>8.0945599999999995</c:v>
                </c:pt>
                <c:pt idx="17">
                  <c:v>3.56175</c:v>
                </c:pt>
                <c:pt idx="18">
                  <c:v>4.0080099999999996</c:v>
                </c:pt>
                <c:pt idx="19">
                  <c:v>4.4012900000000004</c:v>
                </c:pt>
                <c:pt idx="20">
                  <c:v>5.7912299999999997</c:v>
                </c:pt>
                <c:pt idx="21">
                  <c:v>9.0772200000000005</c:v>
                </c:pt>
                <c:pt idx="22">
                  <c:v>8.2197700000000005</c:v>
                </c:pt>
                <c:pt idx="23">
                  <c:v>3.7613500000000002</c:v>
                </c:pt>
                <c:pt idx="24">
                  <c:v>4.0486800000000001</c:v>
                </c:pt>
                <c:pt idx="25">
                  <c:v>5.1609699999999998</c:v>
                </c:pt>
                <c:pt idx="26">
                  <c:v>8.89236</c:v>
                </c:pt>
                <c:pt idx="27">
                  <c:v>8.5513600000000007</c:v>
                </c:pt>
                <c:pt idx="28">
                  <c:v>8.1024399999999996</c:v>
                </c:pt>
                <c:pt idx="29">
                  <c:v>3.9184800000000002</c:v>
                </c:pt>
                <c:pt idx="30">
                  <c:v>4.3751100000000003</c:v>
                </c:pt>
                <c:pt idx="31">
                  <c:v>4.6739300000000004</c:v>
                </c:pt>
                <c:pt idx="32">
                  <c:v>4.9648199999999996</c:v>
                </c:pt>
                <c:pt idx="33">
                  <c:v>6.8768799999999999</c:v>
                </c:pt>
                <c:pt idx="34">
                  <c:v>8.0315600000000007</c:v>
                </c:pt>
                <c:pt idx="35">
                  <c:v>8.1006</c:v>
                </c:pt>
                <c:pt idx="36">
                  <c:v>4.3988800000000001</c:v>
                </c:pt>
                <c:pt idx="37">
                  <c:v>4.6232899999999999</c:v>
                </c:pt>
                <c:pt idx="38">
                  <c:v>5.0183600000000004</c:v>
                </c:pt>
                <c:pt idx="39">
                  <c:v>6.9582600000000001</c:v>
                </c:pt>
                <c:pt idx="40">
                  <c:v>6.9980000000000002</c:v>
                </c:pt>
                <c:pt idx="41">
                  <c:v>7.1153899999999997</c:v>
                </c:pt>
                <c:pt idx="42">
                  <c:v>4.6017200000000003</c:v>
                </c:pt>
                <c:pt idx="43">
                  <c:v>5.4794900000000002</c:v>
                </c:pt>
                <c:pt idx="44">
                  <c:v>6.4145500000000002</c:v>
                </c:pt>
                <c:pt idx="45">
                  <c:v>7.1326400000000003</c:v>
                </c:pt>
                <c:pt idx="46">
                  <c:v>7.2352299999999996</c:v>
                </c:pt>
                <c:pt idx="47">
                  <c:v>4.3962899999999996</c:v>
                </c:pt>
                <c:pt idx="48">
                  <c:v>4.7776800000000001</c:v>
                </c:pt>
                <c:pt idx="49">
                  <c:v>4.9482699999999999</c:v>
                </c:pt>
                <c:pt idx="50">
                  <c:v>5.51166</c:v>
                </c:pt>
                <c:pt idx="51">
                  <c:v>6.6772900000000002</c:v>
                </c:pt>
                <c:pt idx="52">
                  <c:v>6.98224</c:v>
                </c:pt>
                <c:pt idx="53">
                  <c:v>6.8943899999999996</c:v>
                </c:pt>
              </c:numCache>
            </c:numRef>
          </c:xVal>
          <c:yVal>
            <c:numRef>
              <c:f>Fit_1!$F$17:$F$70</c:f>
              <c:numCache>
                <c:formatCode>General</c:formatCode>
                <c:ptCount val="54"/>
                <c:pt idx="0">
                  <c:v>-0.39744800000000002</c:v>
                </c:pt>
                <c:pt idx="1">
                  <c:v>-5.3356599999999997E-2</c:v>
                </c:pt>
                <c:pt idx="2">
                  <c:v>-0.228909</c:v>
                </c:pt>
                <c:pt idx="3">
                  <c:v>-0.14729900000000001</c:v>
                </c:pt>
                <c:pt idx="4">
                  <c:v>-8.37426E-2</c:v>
                </c:pt>
                <c:pt idx="5">
                  <c:v>-0.59865500000000005</c:v>
                </c:pt>
                <c:pt idx="6">
                  <c:v>0.129913</c:v>
                </c:pt>
                <c:pt idx="7">
                  <c:v>1.8390199999999999E-2</c:v>
                </c:pt>
                <c:pt idx="8">
                  <c:v>1.08342E-2</c:v>
                </c:pt>
                <c:pt idx="9">
                  <c:v>0.34679700000000002</c:v>
                </c:pt>
                <c:pt idx="10">
                  <c:v>0.32064300000000001</c:v>
                </c:pt>
                <c:pt idx="11">
                  <c:v>-0.445469</c:v>
                </c:pt>
                <c:pt idx="12">
                  <c:v>8.6070499999999994E-2</c:v>
                </c:pt>
                <c:pt idx="13">
                  <c:v>-4.8335999999999997E-2</c:v>
                </c:pt>
                <c:pt idx="14">
                  <c:v>0.43925700000000001</c:v>
                </c:pt>
                <c:pt idx="15">
                  <c:v>-8.2578700000000005E-3</c:v>
                </c:pt>
                <c:pt idx="16">
                  <c:v>-0.60844399999999998</c:v>
                </c:pt>
                <c:pt idx="17">
                  <c:v>-0.50124899999999994</c:v>
                </c:pt>
                <c:pt idx="18">
                  <c:v>3.50122E-2</c:v>
                </c:pt>
                <c:pt idx="19">
                  <c:v>-6.9714100000000001E-2</c:v>
                </c:pt>
                <c:pt idx="20">
                  <c:v>0.42322799999999999</c:v>
                </c:pt>
                <c:pt idx="21">
                  <c:v>1.5042199999999999</c:v>
                </c:pt>
                <c:pt idx="22">
                  <c:v>-0.30022900000000002</c:v>
                </c:pt>
                <c:pt idx="23">
                  <c:v>-0.26264700000000002</c:v>
                </c:pt>
                <c:pt idx="24">
                  <c:v>5.7676600000000001E-2</c:v>
                </c:pt>
                <c:pt idx="25">
                  <c:v>1.2975199999999999E-2</c:v>
                </c:pt>
                <c:pt idx="26">
                  <c:v>1.08236</c:v>
                </c:pt>
                <c:pt idx="27">
                  <c:v>-0.17364299999999999</c:v>
                </c:pt>
                <c:pt idx="28">
                  <c:v>-0.25656000000000001</c:v>
                </c:pt>
                <c:pt idx="29">
                  <c:v>-0.41552299999999998</c:v>
                </c:pt>
                <c:pt idx="30">
                  <c:v>9.3107700000000002E-2</c:v>
                </c:pt>
                <c:pt idx="31">
                  <c:v>6.2925300000000003E-2</c:v>
                </c:pt>
                <c:pt idx="32">
                  <c:v>6.18176E-2</c:v>
                </c:pt>
                <c:pt idx="33">
                  <c:v>0.70987599999999995</c:v>
                </c:pt>
                <c:pt idx="34">
                  <c:v>-6.43539E-3</c:v>
                </c:pt>
                <c:pt idx="35">
                  <c:v>-0.15839900000000001</c:v>
                </c:pt>
                <c:pt idx="36">
                  <c:v>-0.490116</c:v>
                </c:pt>
                <c:pt idx="37">
                  <c:v>-7.7052099999999997E-3</c:v>
                </c:pt>
                <c:pt idx="38">
                  <c:v>0.14235700000000001</c:v>
                </c:pt>
                <c:pt idx="39">
                  <c:v>0.43925700000000001</c:v>
                </c:pt>
                <c:pt idx="40">
                  <c:v>-0.105004</c:v>
                </c:pt>
                <c:pt idx="41">
                  <c:v>-2.6610399999999999E-2</c:v>
                </c:pt>
                <c:pt idx="42">
                  <c:v>-0.31628200000000001</c:v>
                </c:pt>
                <c:pt idx="43">
                  <c:v>0.130494</c:v>
                </c:pt>
                <c:pt idx="44">
                  <c:v>-1.7452200000000001E-2</c:v>
                </c:pt>
                <c:pt idx="45">
                  <c:v>-0.109361</c:v>
                </c:pt>
                <c:pt idx="46">
                  <c:v>-0.17377200000000001</c:v>
                </c:pt>
                <c:pt idx="47">
                  <c:v>-0.261714</c:v>
                </c:pt>
                <c:pt idx="48">
                  <c:v>0.19168499999999999</c:v>
                </c:pt>
                <c:pt idx="49">
                  <c:v>-2.7730000000000001E-2</c:v>
                </c:pt>
                <c:pt idx="50">
                  <c:v>0.194664</c:v>
                </c:pt>
                <c:pt idx="51">
                  <c:v>-7.9709500000000003E-2</c:v>
                </c:pt>
                <c:pt idx="52">
                  <c:v>2.9244900000000001E-2</c:v>
                </c:pt>
                <c:pt idx="53">
                  <c:v>-0.14060500000000001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A1-4A40-A815-567C0BA528FD}"/>
            </c:ext>
          </c:extLst>
        </c:ser>
        <c:ser>
          <c:idx val="1"/>
          <c:order val="1"/>
          <c:tx>
            <c:v>Points in Fit</c:v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Fit_1!$J$17:$J$70</c:f>
              <c:numCache>
                <c:formatCode>General</c:formatCode>
                <c:ptCount val="54"/>
                <c:pt idx="0">
                  <c:v>4.2165499999999998</c:v>
                </c:pt>
                <c:pt idx="1">
                  <c:v>4.5136399999999997</c:v>
                </c:pt>
                <c:pt idx="2">
                  <c:v>5.5690900000000001</c:v>
                </c:pt>
                <c:pt idx="3">
                  <c:v>6.4987000000000004</c:v>
                </c:pt>
                <c:pt idx="4">
                  <c:v>6.7672600000000003</c:v>
                </c:pt>
                <c:pt idx="5">
                  <c:v>3.1913399999999998</c:v>
                </c:pt>
                <c:pt idx="6">
                  <c:v>4.5009100000000002</c:v>
                </c:pt>
                <c:pt idx="7">
                  <c:v>4.7913899999999998</c:v>
                </c:pt>
                <c:pt idx="8">
                  <c:v>6.2018300000000002</c:v>
                </c:pt>
                <c:pt idx="9">
                  <c:v>7.8517999999999999</c:v>
                </c:pt>
                <c:pt idx="10">
                  <c:v>8.0166400000000007</c:v>
                </c:pt>
                <c:pt idx="11">
                  <c:v>3.0555300000000001</c:v>
                </c:pt>
                <c:pt idx="12">
                  <c:v>4.4340700000000002</c:v>
                </c:pt>
                <c:pt idx="13">
                  <c:v>4.5566599999999999</c:v>
                </c:pt>
                <c:pt idx="14">
                  <c:v>6.9362599999999999</c:v>
                </c:pt>
                <c:pt idx="15">
                  <c:v>8.4527400000000004</c:v>
                </c:pt>
                <c:pt idx="16">
                  <c:v>8.0945599999999995</c:v>
                </c:pt>
                <c:pt idx="17">
                  <c:v>3.56175</c:v>
                </c:pt>
                <c:pt idx="18">
                  <c:v>4.0080099999999996</c:v>
                </c:pt>
                <c:pt idx="19">
                  <c:v>4.4012900000000004</c:v>
                </c:pt>
                <c:pt idx="20">
                  <c:v>5.7912299999999997</c:v>
                </c:pt>
                <c:pt idx="21">
                  <c:v>9.0772200000000005</c:v>
                </c:pt>
                <c:pt idx="22">
                  <c:v>8.2197700000000005</c:v>
                </c:pt>
                <c:pt idx="23">
                  <c:v>3.7613500000000002</c:v>
                </c:pt>
                <c:pt idx="24">
                  <c:v>4.0486800000000001</c:v>
                </c:pt>
                <c:pt idx="25">
                  <c:v>5.1609699999999998</c:v>
                </c:pt>
                <c:pt idx="26">
                  <c:v>8.89236</c:v>
                </c:pt>
                <c:pt idx="27">
                  <c:v>8.5513600000000007</c:v>
                </c:pt>
                <c:pt idx="28">
                  <c:v>8.1024399999999996</c:v>
                </c:pt>
                <c:pt idx="29">
                  <c:v>3.9184800000000002</c:v>
                </c:pt>
                <c:pt idx="30">
                  <c:v>4.3751100000000003</c:v>
                </c:pt>
                <c:pt idx="31">
                  <c:v>4.6739300000000004</c:v>
                </c:pt>
                <c:pt idx="32">
                  <c:v>4.9648199999999996</c:v>
                </c:pt>
                <c:pt idx="33">
                  <c:v>6.8768799999999999</c:v>
                </c:pt>
                <c:pt idx="34">
                  <c:v>8.0315600000000007</c:v>
                </c:pt>
                <c:pt idx="35">
                  <c:v>8.1006</c:v>
                </c:pt>
                <c:pt idx="36">
                  <c:v>4.3988800000000001</c:v>
                </c:pt>
                <c:pt idx="37">
                  <c:v>4.6232899999999999</c:v>
                </c:pt>
                <c:pt idx="38">
                  <c:v>5.0183600000000004</c:v>
                </c:pt>
                <c:pt idx="39">
                  <c:v>6.9582600000000001</c:v>
                </c:pt>
                <c:pt idx="40">
                  <c:v>6.9980000000000002</c:v>
                </c:pt>
                <c:pt idx="41">
                  <c:v>7.1153899999999997</c:v>
                </c:pt>
                <c:pt idx="42">
                  <c:v>4.6017200000000003</c:v>
                </c:pt>
                <c:pt idx="43">
                  <c:v>5.4794900000000002</c:v>
                </c:pt>
                <c:pt idx="44">
                  <c:v>6.4145500000000002</c:v>
                </c:pt>
                <c:pt idx="45">
                  <c:v>7.1326400000000003</c:v>
                </c:pt>
                <c:pt idx="46">
                  <c:v>7.2352299999999996</c:v>
                </c:pt>
                <c:pt idx="47">
                  <c:v>4.3962899999999996</c:v>
                </c:pt>
                <c:pt idx="48">
                  <c:v>4.7776800000000001</c:v>
                </c:pt>
                <c:pt idx="49">
                  <c:v>4.9482699999999999</c:v>
                </c:pt>
                <c:pt idx="50">
                  <c:v>5.51166</c:v>
                </c:pt>
                <c:pt idx="51">
                  <c:v>6.6772900000000002</c:v>
                </c:pt>
                <c:pt idx="52">
                  <c:v>6.98224</c:v>
                </c:pt>
                <c:pt idx="53">
                  <c:v>6.8943899999999996</c:v>
                </c:pt>
              </c:numCache>
            </c:numRef>
          </c:xVal>
          <c:yVal>
            <c:numRef>
              <c:f>Fit_1!$K$17:$K$70</c:f>
              <c:numCache>
                <c:formatCode>General</c:formatCode>
                <c:ptCount val="54"/>
                <c:pt idx="0">
                  <c:v>-0.39744800000000002</c:v>
                </c:pt>
                <c:pt idx="1">
                  <c:v>-5.3356599999999997E-2</c:v>
                </c:pt>
                <c:pt idx="2">
                  <c:v>-0.228909</c:v>
                </c:pt>
                <c:pt idx="3">
                  <c:v>-0.14729900000000001</c:v>
                </c:pt>
                <c:pt idx="4">
                  <c:v>-8.37426E-2</c:v>
                </c:pt>
                <c:pt idx="5">
                  <c:v>-0.59865500000000005</c:v>
                </c:pt>
                <c:pt idx="6">
                  <c:v>0.129913</c:v>
                </c:pt>
                <c:pt idx="7">
                  <c:v>1.8390199999999999E-2</c:v>
                </c:pt>
                <c:pt idx="8">
                  <c:v>1.08342E-2</c:v>
                </c:pt>
                <c:pt idx="9">
                  <c:v>0.34679700000000002</c:v>
                </c:pt>
                <c:pt idx="10">
                  <c:v>0.32064300000000001</c:v>
                </c:pt>
                <c:pt idx="11">
                  <c:v>-0.445469</c:v>
                </c:pt>
                <c:pt idx="12">
                  <c:v>8.6070499999999994E-2</c:v>
                </c:pt>
                <c:pt idx="13">
                  <c:v>-4.8335999999999997E-2</c:v>
                </c:pt>
                <c:pt idx="14">
                  <c:v>0.43925700000000001</c:v>
                </c:pt>
                <c:pt idx="15">
                  <c:v>-8.2578700000000005E-3</c:v>
                </c:pt>
                <c:pt idx="16">
                  <c:v>-0.60844399999999998</c:v>
                </c:pt>
                <c:pt idx="17">
                  <c:v>-0.50124899999999994</c:v>
                </c:pt>
                <c:pt idx="18">
                  <c:v>3.50122E-2</c:v>
                </c:pt>
                <c:pt idx="19">
                  <c:v>-6.9714100000000001E-2</c:v>
                </c:pt>
                <c:pt idx="20">
                  <c:v>0.42322799999999999</c:v>
                </c:pt>
                <c:pt idx="21">
                  <c:v>1.5042199999999999</c:v>
                </c:pt>
                <c:pt idx="22">
                  <c:v>-0.30022900000000002</c:v>
                </c:pt>
                <c:pt idx="23">
                  <c:v>-0.26264700000000002</c:v>
                </c:pt>
                <c:pt idx="24">
                  <c:v>5.7676600000000001E-2</c:v>
                </c:pt>
                <c:pt idx="25">
                  <c:v>1.2975199999999999E-2</c:v>
                </c:pt>
                <c:pt idx="26">
                  <c:v>1.08236</c:v>
                </c:pt>
                <c:pt idx="27">
                  <c:v>-0.17364299999999999</c:v>
                </c:pt>
                <c:pt idx="28">
                  <c:v>-0.25656000000000001</c:v>
                </c:pt>
                <c:pt idx="29">
                  <c:v>-0.41552299999999998</c:v>
                </c:pt>
                <c:pt idx="30">
                  <c:v>9.3107700000000002E-2</c:v>
                </c:pt>
                <c:pt idx="31">
                  <c:v>6.2925300000000003E-2</c:v>
                </c:pt>
                <c:pt idx="32">
                  <c:v>6.18176E-2</c:v>
                </c:pt>
                <c:pt idx="33">
                  <c:v>0.70987599999999995</c:v>
                </c:pt>
                <c:pt idx="34">
                  <c:v>-6.43539E-3</c:v>
                </c:pt>
                <c:pt idx="35">
                  <c:v>-0.15839900000000001</c:v>
                </c:pt>
                <c:pt idx="36">
                  <c:v>-0.490116</c:v>
                </c:pt>
                <c:pt idx="37">
                  <c:v>-7.7052099999999997E-3</c:v>
                </c:pt>
                <c:pt idx="38">
                  <c:v>0.14235700000000001</c:v>
                </c:pt>
                <c:pt idx="39">
                  <c:v>0.43925700000000001</c:v>
                </c:pt>
                <c:pt idx="40">
                  <c:v>-0.105004</c:v>
                </c:pt>
                <c:pt idx="41">
                  <c:v>-2.6610399999999999E-2</c:v>
                </c:pt>
                <c:pt idx="42">
                  <c:v>-0.31628200000000001</c:v>
                </c:pt>
                <c:pt idx="43">
                  <c:v>0.130494</c:v>
                </c:pt>
                <c:pt idx="44">
                  <c:v>-1.7452200000000001E-2</c:v>
                </c:pt>
                <c:pt idx="45">
                  <c:v>-0.109361</c:v>
                </c:pt>
                <c:pt idx="46">
                  <c:v>-0.17377200000000001</c:v>
                </c:pt>
                <c:pt idx="47">
                  <c:v>-0.261714</c:v>
                </c:pt>
                <c:pt idx="48">
                  <c:v>0.19168499999999999</c:v>
                </c:pt>
                <c:pt idx="49">
                  <c:v>-2.7730000000000001E-2</c:v>
                </c:pt>
                <c:pt idx="50">
                  <c:v>0.194664</c:v>
                </c:pt>
                <c:pt idx="51">
                  <c:v>-7.9709500000000003E-2</c:v>
                </c:pt>
                <c:pt idx="52">
                  <c:v>2.9244900000000001E-2</c:v>
                </c:pt>
                <c:pt idx="53">
                  <c:v>-0.14060500000000001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A1-4A40-A815-567C0BA5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547136"/>
        <c:axId val="522547464"/>
      </c:scatterChart>
      <c:valAx>
        <c:axId val="52254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DOX_CTD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2547464"/>
        <c:crosses val="autoZero"/>
        <c:crossBetween val="midCat"/>
      </c:valAx>
      <c:valAx>
        <c:axId val="5225474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Diff (DOX_CTD - DOX_BOT)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225471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2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123825</xdr:rowOff>
        </xdr:from>
        <xdr:to>
          <xdr:col>4</xdr:col>
          <xdr:colOff>0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Create Fit Sheet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Plot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9</xdr:col>
          <xdr:colOff>0</xdr:colOff>
          <xdr:row>7</xdr:row>
          <xdr:rowOff>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Plot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0</xdr:colOff>
          <xdr:row>20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</xdr:col>
          <xdr:colOff>0</xdr:colOff>
          <xdr:row>21</xdr:row>
          <xdr:rowOff>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0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0</xdr:rowOff>
        </xdr:from>
        <xdr:to>
          <xdr:col>2</xdr:col>
          <xdr:colOff>0</xdr:colOff>
          <xdr:row>29</xdr:row>
          <xdr:rowOff>0</xdr:rowOff>
        </xdr:to>
        <xdr:sp macro="" textlink="">
          <xdr:nvSpPr>
            <xdr:cNvPr id="2061" name="Button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29</xdr:row>
          <xdr:rowOff>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30</xdr:row>
          <xdr:rowOff>0</xdr:rowOff>
        </xdr:from>
        <xdr:to>
          <xdr:col>2</xdr:col>
          <xdr:colOff>0</xdr:colOff>
          <xdr:row>31</xdr:row>
          <xdr:rowOff>0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31</xdr:row>
          <xdr:rowOff>0</xdr:rowOff>
        </xdr:from>
        <xdr:to>
          <xdr:col>2</xdr:col>
          <xdr:colOff>0</xdr:colOff>
          <xdr:row>32</xdr:row>
          <xdr:rowOff>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32</xdr:row>
          <xdr:rowOff>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33</xdr:row>
          <xdr:rowOff>0</xdr:rowOff>
        </xdr:from>
        <xdr:to>
          <xdr:col>2</xdr:col>
          <xdr:colOff>0</xdr:colOff>
          <xdr:row>34</xdr:row>
          <xdr:rowOff>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</xdr:row>
          <xdr:rowOff>0</xdr:rowOff>
        </xdr:from>
        <xdr:to>
          <xdr:col>2</xdr:col>
          <xdr:colOff>0</xdr:colOff>
          <xdr:row>35</xdr:row>
          <xdr:rowOff>0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0</xdr:rowOff>
        </xdr:from>
        <xdr:to>
          <xdr:col>2</xdr:col>
          <xdr:colOff>0</xdr:colOff>
          <xdr:row>36</xdr:row>
          <xdr:rowOff>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</xdr:row>
          <xdr:rowOff>0</xdr:rowOff>
        </xdr:from>
        <xdr:to>
          <xdr:col>2</xdr:col>
          <xdr:colOff>0</xdr:colOff>
          <xdr:row>37</xdr:row>
          <xdr:rowOff>0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2</xdr:col>
          <xdr:colOff>0</xdr:colOff>
          <xdr:row>38</xdr:row>
          <xdr:rowOff>0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</xdr:row>
          <xdr:rowOff>0</xdr:rowOff>
        </xdr:from>
        <xdr:to>
          <xdr:col>2</xdr:col>
          <xdr:colOff>0</xdr:colOff>
          <xdr:row>39</xdr:row>
          <xdr:rowOff>0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</xdr:row>
          <xdr:rowOff>0</xdr:rowOff>
        </xdr:from>
        <xdr:to>
          <xdr:col>2</xdr:col>
          <xdr:colOff>0</xdr:colOff>
          <xdr:row>40</xdr:row>
          <xdr:rowOff>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</xdr:row>
          <xdr:rowOff>0</xdr:rowOff>
        </xdr:from>
        <xdr:to>
          <xdr:col>2</xdr:col>
          <xdr:colOff>0</xdr:colOff>
          <xdr:row>41</xdr:row>
          <xdr:rowOff>0</xdr:rowOff>
        </xdr:to>
        <xdr:sp macro="" textlink="">
          <xdr:nvSpPr>
            <xdr:cNvPr id="2073" name="Button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</xdr:row>
          <xdr:rowOff>0</xdr:rowOff>
        </xdr:from>
        <xdr:to>
          <xdr:col>2</xdr:col>
          <xdr:colOff>0</xdr:colOff>
          <xdr:row>42</xdr:row>
          <xdr:rowOff>0</xdr:rowOff>
        </xdr:to>
        <xdr:sp macro="" textlink="">
          <xdr:nvSpPr>
            <xdr:cNvPr id="2074" name="Button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42</xdr:row>
          <xdr:rowOff>0</xdr:rowOff>
        </xdr:from>
        <xdr:to>
          <xdr:col>2</xdr:col>
          <xdr:colOff>0</xdr:colOff>
          <xdr:row>43</xdr:row>
          <xdr:rowOff>0</xdr:rowOff>
        </xdr:to>
        <xdr:sp macro="" textlink="">
          <xdr:nvSpPr>
            <xdr:cNvPr id="2075" name="Button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43</xdr:row>
          <xdr:rowOff>0</xdr:rowOff>
        </xdr:from>
        <xdr:to>
          <xdr:col>2</xdr:col>
          <xdr:colOff>0</xdr:colOff>
          <xdr:row>44</xdr:row>
          <xdr:rowOff>0</xdr:rowOff>
        </xdr:to>
        <xdr:sp macro="" textlink="">
          <xdr:nvSpPr>
            <xdr:cNvPr id="2076" name="Button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44</xdr:row>
          <xdr:rowOff>0</xdr:rowOff>
        </xdr:from>
        <xdr:to>
          <xdr:col>2</xdr:col>
          <xdr:colOff>0</xdr:colOff>
          <xdr:row>45</xdr:row>
          <xdr:rowOff>0</xdr:rowOff>
        </xdr:to>
        <xdr:sp macro="" textlink="">
          <xdr:nvSpPr>
            <xdr:cNvPr id="2077" name="Button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45</xdr:row>
          <xdr:rowOff>0</xdr:rowOff>
        </xdr:from>
        <xdr:to>
          <xdr:col>2</xdr:col>
          <xdr:colOff>0</xdr:colOff>
          <xdr:row>46</xdr:row>
          <xdr:rowOff>0</xdr:rowOff>
        </xdr:to>
        <xdr:sp macro="" textlink="">
          <xdr:nvSpPr>
            <xdr:cNvPr id="2078" name="Button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46</xdr:row>
          <xdr:rowOff>0</xdr:rowOff>
        </xdr:from>
        <xdr:to>
          <xdr:col>2</xdr:col>
          <xdr:colOff>0</xdr:colOff>
          <xdr:row>47</xdr:row>
          <xdr:rowOff>0</xdr:rowOff>
        </xdr:to>
        <xdr:sp macro="" textlink="">
          <xdr:nvSpPr>
            <xdr:cNvPr id="2079" name="Button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47</xdr:row>
          <xdr:rowOff>0</xdr:rowOff>
        </xdr:from>
        <xdr:to>
          <xdr:col>2</xdr:col>
          <xdr:colOff>0</xdr:colOff>
          <xdr:row>48</xdr:row>
          <xdr:rowOff>0</xdr:rowOff>
        </xdr:to>
        <xdr:sp macro="" textlink="">
          <xdr:nvSpPr>
            <xdr:cNvPr id="2080" name="Button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48</xdr:row>
          <xdr:rowOff>0</xdr:rowOff>
        </xdr:from>
        <xdr:to>
          <xdr:col>2</xdr:col>
          <xdr:colOff>0</xdr:colOff>
          <xdr:row>49</xdr:row>
          <xdr:rowOff>0</xdr:rowOff>
        </xdr:to>
        <xdr:sp macro="" textlink="">
          <xdr:nvSpPr>
            <xdr:cNvPr id="2081" name="Button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49</xdr:row>
          <xdr:rowOff>0</xdr:rowOff>
        </xdr:from>
        <xdr:to>
          <xdr:col>2</xdr:col>
          <xdr:colOff>0</xdr:colOff>
          <xdr:row>50</xdr:row>
          <xdr:rowOff>0</xdr:rowOff>
        </xdr:to>
        <xdr:sp macro="" textlink="">
          <xdr:nvSpPr>
            <xdr:cNvPr id="2082" name="Button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50</xdr:row>
          <xdr:rowOff>0</xdr:rowOff>
        </xdr:from>
        <xdr:to>
          <xdr:col>2</xdr:col>
          <xdr:colOff>0</xdr:colOff>
          <xdr:row>51</xdr:row>
          <xdr:rowOff>0</xdr:rowOff>
        </xdr:to>
        <xdr:sp macro="" textlink="">
          <xdr:nvSpPr>
            <xdr:cNvPr id="2083" name="Button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51</xdr:row>
          <xdr:rowOff>0</xdr:rowOff>
        </xdr:from>
        <xdr:to>
          <xdr:col>2</xdr:col>
          <xdr:colOff>0</xdr:colOff>
          <xdr:row>52</xdr:row>
          <xdr:rowOff>0</xdr:rowOff>
        </xdr:to>
        <xdr:sp macro="" textlink="">
          <xdr:nvSpPr>
            <xdr:cNvPr id="2084" name="Button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52</xdr:row>
          <xdr:rowOff>0</xdr:rowOff>
        </xdr:from>
        <xdr:to>
          <xdr:col>2</xdr:col>
          <xdr:colOff>0</xdr:colOff>
          <xdr:row>53</xdr:row>
          <xdr:rowOff>0</xdr:rowOff>
        </xdr:to>
        <xdr:sp macro="" textlink="">
          <xdr:nvSpPr>
            <xdr:cNvPr id="2085" name="Button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53</xdr:row>
          <xdr:rowOff>0</xdr:rowOff>
        </xdr:from>
        <xdr:to>
          <xdr:col>2</xdr:col>
          <xdr:colOff>0</xdr:colOff>
          <xdr:row>54</xdr:row>
          <xdr:rowOff>0</xdr:rowOff>
        </xdr:to>
        <xdr:sp macro="" textlink="">
          <xdr:nvSpPr>
            <xdr:cNvPr id="2086" name="Button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54</xdr:row>
          <xdr:rowOff>0</xdr:rowOff>
        </xdr:from>
        <xdr:to>
          <xdr:col>2</xdr:col>
          <xdr:colOff>0</xdr:colOff>
          <xdr:row>55</xdr:row>
          <xdr:rowOff>0</xdr:rowOff>
        </xdr:to>
        <xdr:sp macro="" textlink="">
          <xdr:nvSpPr>
            <xdr:cNvPr id="2087" name="Button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55</xdr:row>
          <xdr:rowOff>0</xdr:rowOff>
        </xdr:from>
        <xdr:to>
          <xdr:col>2</xdr:col>
          <xdr:colOff>0</xdr:colOff>
          <xdr:row>56</xdr:row>
          <xdr:rowOff>0</xdr:rowOff>
        </xdr:to>
        <xdr:sp macro="" textlink="">
          <xdr:nvSpPr>
            <xdr:cNvPr id="2088" name="Button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56</xdr:row>
          <xdr:rowOff>0</xdr:rowOff>
        </xdr:from>
        <xdr:to>
          <xdr:col>2</xdr:col>
          <xdr:colOff>0</xdr:colOff>
          <xdr:row>57</xdr:row>
          <xdr:rowOff>0</xdr:rowOff>
        </xdr:to>
        <xdr:sp macro="" textlink="">
          <xdr:nvSpPr>
            <xdr:cNvPr id="2089" name="Button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57</xdr:row>
          <xdr:rowOff>0</xdr:rowOff>
        </xdr:from>
        <xdr:to>
          <xdr:col>2</xdr:col>
          <xdr:colOff>0</xdr:colOff>
          <xdr:row>58</xdr:row>
          <xdr:rowOff>0</xdr:rowOff>
        </xdr:to>
        <xdr:sp macro="" textlink="">
          <xdr:nvSpPr>
            <xdr:cNvPr id="2090" name="Button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58</xdr:row>
          <xdr:rowOff>0</xdr:rowOff>
        </xdr:from>
        <xdr:to>
          <xdr:col>2</xdr:col>
          <xdr:colOff>0</xdr:colOff>
          <xdr:row>59</xdr:row>
          <xdr:rowOff>0</xdr:rowOff>
        </xdr:to>
        <xdr:sp macro="" textlink="">
          <xdr:nvSpPr>
            <xdr:cNvPr id="2091" name="Button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59</xdr:row>
          <xdr:rowOff>0</xdr:rowOff>
        </xdr:from>
        <xdr:to>
          <xdr:col>2</xdr:col>
          <xdr:colOff>0</xdr:colOff>
          <xdr:row>60</xdr:row>
          <xdr:rowOff>0</xdr:rowOff>
        </xdr:to>
        <xdr:sp macro="" textlink="">
          <xdr:nvSpPr>
            <xdr:cNvPr id="2092" name="Button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0</xdr:rowOff>
        </xdr:from>
        <xdr:to>
          <xdr:col>2</xdr:col>
          <xdr:colOff>0</xdr:colOff>
          <xdr:row>61</xdr:row>
          <xdr:rowOff>0</xdr:rowOff>
        </xdr:to>
        <xdr:sp macro="" textlink="">
          <xdr:nvSpPr>
            <xdr:cNvPr id="2093" name="Button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61</xdr:row>
          <xdr:rowOff>0</xdr:rowOff>
        </xdr:from>
        <xdr:to>
          <xdr:col>2</xdr:col>
          <xdr:colOff>0</xdr:colOff>
          <xdr:row>62</xdr:row>
          <xdr:rowOff>0</xdr:rowOff>
        </xdr:to>
        <xdr:sp macro="" textlink="">
          <xdr:nvSpPr>
            <xdr:cNvPr id="2094" name="Butto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0</xdr:rowOff>
        </xdr:from>
        <xdr:to>
          <xdr:col>2</xdr:col>
          <xdr:colOff>0</xdr:colOff>
          <xdr:row>63</xdr:row>
          <xdr:rowOff>0</xdr:rowOff>
        </xdr:to>
        <xdr:sp macro="" textlink="">
          <xdr:nvSpPr>
            <xdr:cNvPr id="2095" name="Button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63</xdr:row>
          <xdr:rowOff>0</xdr:rowOff>
        </xdr:from>
        <xdr:to>
          <xdr:col>2</xdr:col>
          <xdr:colOff>0</xdr:colOff>
          <xdr:row>64</xdr:row>
          <xdr:rowOff>0</xdr:rowOff>
        </xdr:to>
        <xdr:sp macro="" textlink="">
          <xdr:nvSpPr>
            <xdr:cNvPr id="2096" name="Button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64</xdr:row>
          <xdr:rowOff>0</xdr:rowOff>
        </xdr:from>
        <xdr:to>
          <xdr:col>2</xdr:col>
          <xdr:colOff>0</xdr:colOff>
          <xdr:row>65</xdr:row>
          <xdr:rowOff>0</xdr:rowOff>
        </xdr:to>
        <xdr:sp macro="" textlink="">
          <xdr:nvSpPr>
            <xdr:cNvPr id="2097" name="Button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65</xdr:row>
          <xdr:rowOff>0</xdr:rowOff>
        </xdr:from>
        <xdr:to>
          <xdr:col>2</xdr:col>
          <xdr:colOff>0</xdr:colOff>
          <xdr:row>66</xdr:row>
          <xdr:rowOff>0</xdr:rowOff>
        </xdr:to>
        <xdr:sp macro="" textlink="">
          <xdr:nvSpPr>
            <xdr:cNvPr id="2098" name="Button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66</xdr:row>
          <xdr:rowOff>0</xdr:rowOff>
        </xdr:from>
        <xdr:to>
          <xdr:col>2</xdr:col>
          <xdr:colOff>0</xdr:colOff>
          <xdr:row>67</xdr:row>
          <xdr:rowOff>0</xdr:rowOff>
        </xdr:to>
        <xdr:sp macro="" textlink="">
          <xdr:nvSpPr>
            <xdr:cNvPr id="2099" name="Button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67</xdr:row>
          <xdr:rowOff>0</xdr:rowOff>
        </xdr:from>
        <xdr:to>
          <xdr:col>2</xdr:col>
          <xdr:colOff>0</xdr:colOff>
          <xdr:row>68</xdr:row>
          <xdr:rowOff>0</xdr:rowOff>
        </xdr:to>
        <xdr:sp macro="" textlink="">
          <xdr:nvSpPr>
            <xdr:cNvPr id="2100" name="Button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68</xdr:row>
          <xdr:rowOff>0</xdr:rowOff>
        </xdr:from>
        <xdr:to>
          <xdr:col>2</xdr:col>
          <xdr:colOff>0</xdr:colOff>
          <xdr:row>69</xdr:row>
          <xdr:rowOff>0</xdr:rowOff>
        </xdr:to>
        <xdr:sp macro="" textlink="">
          <xdr:nvSpPr>
            <xdr:cNvPr id="2101" name="Button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69</xdr:row>
          <xdr:rowOff>0</xdr:rowOff>
        </xdr:from>
        <xdr:to>
          <xdr:col>2</xdr:col>
          <xdr:colOff>0</xdr:colOff>
          <xdr:row>70</xdr:row>
          <xdr:rowOff>0</xdr:rowOff>
        </xdr:to>
        <xdr:sp macro="" textlink="">
          <xdr:nvSpPr>
            <xdr:cNvPr id="2102" name="Butto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FF00"/>
                  </a:solidFill>
                  <a:latin typeface="Calibri"/>
                  <a:cs typeface="Calibri"/>
                </a:rPr>
                <a:t>YES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2103" name="type 1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FIT vs. Pressure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3</xdr:row>
          <xdr:rowOff>0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2104" name="type 2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FIT vs. DOX_CTD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4</xdr:row>
          <xdr:rowOff>0</xdr:rowOff>
        </xdr:from>
        <xdr:to>
          <xdr:col>10</xdr:col>
          <xdr:colOff>0</xdr:colOff>
          <xdr:row>5</xdr:row>
          <xdr:rowOff>0</xdr:rowOff>
        </xdr:to>
        <xdr:sp macro="" textlink="">
          <xdr:nvSpPr>
            <xdr:cNvPr id="2105" name="type 3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FIT vs. File Pair #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2106" name="Button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MAKE/UPDATE CHART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2107" name="Button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CREATE CAL CTRL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2108" name="Button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INCLUDE/EXCLUDE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tienG\AppData\Roaming\Microsoft\AddIns\compare22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Load New Macro"/>
      <sheetName val="Format Macro"/>
      <sheetName val="Fit Macros"/>
      <sheetName val="Fit Button Macro"/>
      <sheetName val="Fill Fit Macros"/>
      <sheetName val="Make Chart Macros"/>
      <sheetName val="Filter Macros"/>
      <sheetName val="Create Calib Macros"/>
      <sheetName val="Fit Dialog"/>
      <sheetName val="Chart Dialog"/>
      <sheetName val="Filter Dialog"/>
      <sheetName val="Calib Dialog"/>
    </sheetNames>
    <definedNames>
      <definedName name="create_calib_control"/>
      <definedName name="curve_fit"/>
      <definedName name="fill_fit_table1"/>
      <definedName name="fill_fit_table2"/>
      <definedName name="fill_fit_table3"/>
      <definedName name="filter_records"/>
      <definedName name="Fit_Use"/>
      <definedName name="make_fit_chart"/>
      <definedName name="PlotAvgVsValues 11, 4"/>
      <definedName name="PlotAvgVsValues 11, 8"/>
    </definedNames>
    <sheetDataSet>
      <sheetData sheetId="0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trlProp" Target="../ctrlProps/ctrlProp27.xml"/><Relationship Id="rId39" Type="http://schemas.openxmlformats.org/officeDocument/2006/relationships/ctrlProp" Target="../ctrlProps/ctrlProp40.xml"/><Relationship Id="rId21" Type="http://schemas.openxmlformats.org/officeDocument/2006/relationships/ctrlProp" Target="../ctrlProps/ctrlProp22.xml"/><Relationship Id="rId34" Type="http://schemas.openxmlformats.org/officeDocument/2006/relationships/ctrlProp" Target="../ctrlProps/ctrlProp35.xml"/><Relationship Id="rId42" Type="http://schemas.openxmlformats.org/officeDocument/2006/relationships/ctrlProp" Target="../ctrlProps/ctrlProp43.xml"/><Relationship Id="rId47" Type="http://schemas.openxmlformats.org/officeDocument/2006/relationships/ctrlProp" Target="../ctrlProps/ctrlProp48.xml"/><Relationship Id="rId50" Type="http://schemas.openxmlformats.org/officeDocument/2006/relationships/ctrlProp" Target="../ctrlProps/ctrlProp51.xml"/><Relationship Id="rId55" Type="http://schemas.openxmlformats.org/officeDocument/2006/relationships/ctrlProp" Target="../ctrlProps/ctrlProp56.xml"/><Relationship Id="rId7" Type="http://schemas.openxmlformats.org/officeDocument/2006/relationships/ctrlProp" Target="../ctrlProps/ctrlProp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29" Type="http://schemas.openxmlformats.org/officeDocument/2006/relationships/ctrlProp" Target="../ctrlProps/ctrlProp30.xml"/><Relationship Id="rId41" Type="http://schemas.openxmlformats.org/officeDocument/2006/relationships/ctrlProp" Target="../ctrlProps/ctrlProp42.xml"/><Relationship Id="rId54" Type="http://schemas.openxmlformats.org/officeDocument/2006/relationships/ctrlProp" Target="../ctrlProps/ctrlProp55.xml"/><Relationship Id="rId62" Type="http://schemas.openxmlformats.org/officeDocument/2006/relationships/ctrlProp" Target="../ctrlProps/ctrlProp6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32" Type="http://schemas.openxmlformats.org/officeDocument/2006/relationships/ctrlProp" Target="../ctrlProps/ctrlProp33.xml"/><Relationship Id="rId37" Type="http://schemas.openxmlformats.org/officeDocument/2006/relationships/ctrlProp" Target="../ctrlProps/ctrlProp38.xml"/><Relationship Id="rId40" Type="http://schemas.openxmlformats.org/officeDocument/2006/relationships/ctrlProp" Target="../ctrlProps/ctrlProp41.xml"/><Relationship Id="rId45" Type="http://schemas.openxmlformats.org/officeDocument/2006/relationships/ctrlProp" Target="../ctrlProps/ctrlProp46.xml"/><Relationship Id="rId53" Type="http://schemas.openxmlformats.org/officeDocument/2006/relationships/ctrlProp" Target="../ctrlProps/ctrlProp54.xml"/><Relationship Id="rId58" Type="http://schemas.openxmlformats.org/officeDocument/2006/relationships/ctrlProp" Target="../ctrlProps/ctrlProp59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28" Type="http://schemas.openxmlformats.org/officeDocument/2006/relationships/ctrlProp" Target="../ctrlProps/ctrlProp29.xml"/><Relationship Id="rId36" Type="http://schemas.openxmlformats.org/officeDocument/2006/relationships/ctrlProp" Target="../ctrlProps/ctrlProp37.xml"/><Relationship Id="rId49" Type="http://schemas.openxmlformats.org/officeDocument/2006/relationships/ctrlProp" Target="../ctrlProps/ctrlProp50.xml"/><Relationship Id="rId57" Type="http://schemas.openxmlformats.org/officeDocument/2006/relationships/ctrlProp" Target="../ctrlProps/ctrlProp58.xml"/><Relationship Id="rId61" Type="http://schemas.openxmlformats.org/officeDocument/2006/relationships/ctrlProp" Target="../ctrlProps/ctrlProp62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31" Type="http://schemas.openxmlformats.org/officeDocument/2006/relationships/ctrlProp" Target="../ctrlProps/ctrlProp32.xml"/><Relationship Id="rId44" Type="http://schemas.openxmlformats.org/officeDocument/2006/relationships/ctrlProp" Target="../ctrlProps/ctrlProp45.xml"/><Relationship Id="rId52" Type="http://schemas.openxmlformats.org/officeDocument/2006/relationships/ctrlProp" Target="../ctrlProps/ctrlProp53.xml"/><Relationship Id="rId60" Type="http://schemas.openxmlformats.org/officeDocument/2006/relationships/ctrlProp" Target="../ctrlProps/ctrlProp6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Relationship Id="rId27" Type="http://schemas.openxmlformats.org/officeDocument/2006/relationships/ctrlProp" Target="../ctrlProps/ctrlProp28.xml"/><Relationship Id="rId30" Type="http://schemas.openxmlformats.org/officeDocument/2006/relationships/ctrlProp" Target="../ctrlProps/ctrlProp31.xml"/><Relationship Id="rId35" Type="http://schemas.openxmlformats.org/officeDocument/2006/relationships/ctrlProp" Target="../ctrlProps/ctrlProp36.xml"/><Relationship Id="rId43" Type="http://schemas.openxmlformats.org/officeDocument/2006/relationships/ctrlProp" Target="../ctrlProps/ctrlProp44.xml"/><Relationship Id="rId48" Type="http://schemas.openxmlformats.org/officeDocument/2006/relationships/ctrlProp" Target="../ctrlProps/ctrlProp49.xml"/><Relationship Id="rId56" Type="http://schemas.openxmlformats.org/officeDocument/2006/relationships/ctrlProp" Target="../ctrlProps/ctrlProp57.xml"/><Relationship Id="rId8" Type="http://schemas.openxmlformats.org/officeDocument/2006/relationships/ctrlProp" Target="../ctrlProps/ctrlProp9.xml"/><Relationship Id="rId51" Type="http://schemas.openxmlformats.org/officeDocument/2006/relationships/ctrlProp" Target="../ctrlProps/ctrlProp52.xml"/><Relationship Id="rId3" Type="http://schemas.openxmlformats.org/officeDocument/2006/relationships/ctrlProp" Target="../ctrlProps/ctrlProp4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33" Type="http://schemas.openxmlformats.org/officeDocument/2006/relationships/ctrlProp" Target="../ctrlProps/ctrlProp34.xml"/><Relationship Id="rId38" Type="http://schemas.openxmlformats.org/officeDocument/2006/relationships/ctrlProp" Target="../ctrlProps/ctrlProp39.xml"/><Relationship Id="rId46" Type="http://schemas.openxmlformats.org/officeDocument/2006/relationships/ctrlProp" Target="../ctrlProps/ctrlProp47.xml"/><Relationship Id="rId59" Type="http://schemas.openxmlformats.org/officeDocument/2006/relationships/ctrlProp" Target="../ctrlProps/ctrlProp6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3"/>
  <sheetViews>
    <sheetView showGridLines="0" workbookViewId="0">
      <pane ySplit="1" topLeftCell="A2" activePane="bottomLeft" state="frozenSplit"/>
      <selection pane="bottomLeft" activeCell="J9" sqref="J9"/>
    </sheetView>
  </sheetViews>
  <sheetFormatPr defaultRowHeight="15" x14ac:dyDescent="0.25"/>
  <cols>
    <col min="1" max="11" width="12.7109375" customWidth="1"/>
  </cols>
  <sheetData>
    <row r="1" spans="1:11" ht="39.950000000000003" customHeight="1" thickBot="1" x14ac:dyDescent="0.3">
      <c r="A1" s="1" t="s">
        <v>0</v>
      </c>
      <c r="B1" s="1">
        <v>2</v>
      </c>
      <c r="C1" s="1"/>
      <c r="D1" s="1"/>
      <c r="E1" s="1"/>
      <c r="F1" s="2" t="s">
        <v>1</v>
      </c>
      <c r="G1" s="2" t="s">
        <v>2</v>
      </c>
      <c r="H1" s="2" t="s">
        <v>36</v>
      </c>
      <c r="I1" s="1"/>
      <c r="J1" s="1"/>
      <c r="K1" s="1"/>
    </row>
    <row r="2" spans="1:11" x14ac:dyDescent="0.25">
      <c r="A2" s="7" t="s">
        <v>3</v>
      </c>
      <c r="B2" s="7" t="s">
        <v>4</v>
      </c>
      <c r="C2" s="7" t="s">
        <v>5</v>
      </c>
      <c r="D2" s="1"/>
      <c r="E2" s="9" t="s">
        <v>37</v>
      </c>
      <c r="F2" s="9"/>
      <c r="G2" s="1"/>
      <c r="H2" s="1"/>
      <c r="I2" s="1"/>
      <c r="J2" s="1"/>
      <c r="K2" s="1"/>
    </row>
    <row r="3" spans="1:11" x14ac:dyDescent="0.25">
      <c r="A3" s="3" t="s">
        <v>6</v>
      </c>
      <c r="B3" s="3" t="s">
        <v>7</v>
      </c>
      <c r="C3" s="3" t="s">
        <v>7</v>
      </c>
      <c r="D3" s="1"/>
      <c r="E3" s="4" t="str">
        <f>C3 &amp; " - " &amp; B3</f>
        <v>Pressure - Pressure</v>
      </c>
      <c r="F3" s="4"/>
      <c r="G3" s="1"/>
      <c r="H3" s="1"/>
      <c r="I3" s="1"/>
      <c r="J3" s="1"/>
      <c r="K3" s="1"/>
    </row>
    <row r="4" spans="1:11" ht="15.75" thickBot="1" x14ac:dyDescent="0.3">
      <c r="A4" s="6" t="s">
        <v>8</v>
      </c>
      <c r="B4" s="6" t="s">
        <v>45</v>
      </c>
      <c r="C4" s="6" t="s">
        <v>46</v>
      </c>
      <c r="D4" s="1"/>
      <c r="E4" s="8" t="str">
        <f>C4 &amp; " - " &amp; B4</f>
        <v>DOX_CTD - DOX_BOT</v>
      </c>
      <c r="F4" s="8"/>
      <c r="G4" s="1"/>
      <c r="H4" s="1"/>
      <c r="I4" s="1"/>
      <c r="J4" s="1"/>
      <c r="K4" s="1"/>
    </row>
    <row r="5" spans="1:11" x14ac:dyDescent="0.25">
      <c r="A5" s="1" t="s">
        <v>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 t="s">
        <v>10</v>
      </c>
      <c r="B6" s="1">
        <v>2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1" t="s">
        <v>9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0"/>
      <c r="B8" s="12"/>
      <c r="C8" s="12"/>
      <c r="D8" s="14" t="s">
        <v>4</v>
      </c>
      <c r="E8" s="5" t="s">
        <v>5</v>
      </c>
      <c r="F8" s="14" t="s">
        <v>5</v>
      </c>
      <c r="G8" s="12"/>
      <c r="H8" s="14" t="s">
        <v>4</v>
      </c>
      <c r="I8" s="5" t="s">
        <v>5</v>
      </c>
      <c r="J8" s="14" t="s">
        <v>5</v>
      </c>
      <c r="K8" s="12"/>
    </row>
    <row r="9" spans="1:11" ht="15.75" thickBot="1" x14ac:dyDescent="0.3">
      <c r="A9" s="11" t="s">
        <v>4</v>
      </c>
      <c r="B9" s="13" t="s">
        <v>5</v>
      </c>
      <c r="C9" s="13" t="s">
        <v>5</v>
      </c>
      <c r="D9" s="15" t="s">
        <v>7</v>
      </c>
      <c r="E9" s="3" t="s">
        <v>7</v>
      </c>
      <c r="F9" s="15" t="s">
        <v>7</v>
      </c>
      <c r="G9" s="13" t="s">
        <v>11</v>
      </c>
      <c r="H9" s="6" t="s">
        <v>45</v>
      </c>
      <c r="I9" s="6" t="s">
        <v>46</v>
      </c>
      <c r="J9" s="6" t="s">
        <v>46</v>
      </c>
      <c r="K9" s="13" t="s">
        <v>11</v>
      </c>
    </row>
    <row r="10" spans="1:11" ht="15.75" thickBot="1" x14ac:dyDescent="0.3">
      <c r="A10" s="16" t="s">
        <v>12</v>
      </c>
      <c r="B10" s="17" t="s">
        <v>12</v>
      </c>
      <c r="C10" s="17" t="s">
        <v>13</v>
      </c>
      <c r="D10" s="18" t="s">
        <v>14</v>
      </c>
      <c r="E10" s="19" t="s">
        <v>15</v>
      </c>
      <c r="F10" s="18" t="s">
        <v>16</v>
      </c>
      <c r="G10" s="17" t="s">
        <v>17</v>
      </c>
      <c r="H10" s="18" t="s">
        <v>14</v>
      </c>
      <c r="I10" s="19" t="s">
        <v>15</v>
      </c>
      <c r="J10" s="18" t="s">
        <v>16</v>
      </c>
      <c r="K10" s="17" t="s">
        <v>17</v>
      </c>
    </row>
    <row r="11" spans="1:11" x14ac:dyDescent="0.25">
      <c r="A11" s="22" t="s">
        <v>18</v>
      </c>
      <c r="B11" s="25" t="s">
        <v>19</v>
      </c>
      <c r="C11" s="25">
        <v>241</v>
      </c>
      <c r="D11" s="28">
        <v>30.992000000000001</v>
      </c>
      <c r="E11" s="20">
        <v>30.9924</v>
      </c>
      <c r="F11" s="28">
        <v>2.8384099999999999E-2</v>
      </c>
      <c r="G11" s="25">
        <v>4.4250499999999999E-4</v>
      </c>
      <c r="H11" s="28">
        <v>4.6139999999999999</v>
      </c>
      <c r="I11" s="20">
        <v>4.2165499999999998</v>
      </c>
      <c r="J11" s="28">
        <v>3.82715E-2</v>
      </c>
      <c r="K11" s="25">
        <v>-0.39744800000000002</v>
      </c>
    </row>
    <row r="12" spans="1:11" x14ac:dyDescent="0.25">
      <c r="A12" s="23" t="s">
        <v>18</v>
      </c>
      <c r="B12" s="26" t="s">
        <v>19</v>
      </c>
      <c r="C12" s="26">
        <v>241</v>
      </c>
      <c r="D12" s="29">
        <v>20.013000000000002</v>
      </c>
      <c r="E12" s="1">
        <v>20.012599999999999</v>
      </c>
      <c r="F12" s="29">
        <v>3.05957E-2</v>
      </c>
      <c r="G12" s="26">
        <v>-4.19617E-4</v>
      </c>
      <c r="H12" s="29">
        <v>4.5670000000000002</v>
      </c>
      <c r="I12" s="1">
        <v>4.5136399999999997</v>
      </c>
      <c r="J12" s="29">
        <v>4.3345600000000003E-3</v>
      </c>
      <c r="K12" s="26">
        <v>-5.3356599999999997E-2</v>
      </c>
    </row>
    <row r="13" spans="1:11" x14ac:dyDescent="0.25">
      <c r="A13" s="23" t="s">
        <v>18</v>
      </c>
      <c r="B13" s="26" t="s">
        <v>19</v>
      </c>
      <c r="C13" s="26">
        <v>241</v>
      </c>
      <c r="D13" s="29">
        <v>10.007</v>
      </c>
      <c r="E13" s="1">
        <v>10.0069</v>
      </c>
      <c r="F13" s="29">
        <v>2.6744799999999999E-2</v>
      </c>
      <c r="G13" s="26">
        <v>-5.8174100000000003E-5</v>
      </c>
      <c r="H13" s="29">
        <v>5.798</v>
      </c>
      <c r="I13" s="1">
        <v>5.5690900000000001</v>
      </c>
      <c r="J13" s="29">
        <v>1.04765E-2</v>
      </c>
      <c r="K13" s="26">
        <v>-0.228909</v>
      </c>
    </row>
    <row r="14" spans="1:11" x14ac:dyDescent="0.25">
      <c r="A14" s="23" t="s">
        <v>18</v>
      </c>
      <c r="B14" s="26" t="s">
        <v>19</v>
      </c>
      <c r="C14" s="26">
        <v>241</v>
      </c>
      <c r="D14" s="29">
        <v>5.0330000000000004</v>
      </c>
      <c r="E14" s="1">
        <v>5.0333500000000004</v>
      </c>
      <c r="F14" s="29">
        <v>2.7567999999999999E-2</v>
      </c>
      <c r="G14" s="26">
        <v>3.48568E-4</v>
      </c>
      <c r="H14" s="29">
        <v>6.6459999999999999</v>
      </c>
      <c r="I14" s="1">
        <v>6.4987000000000004</v>
      </c>
      <c r="J14" s="29">
        <v>9.6125800000000008E-3</v>
      </c>
      <c r="K14" s="26">
        <v>-0.14729900000000001</v>
      </c>
    </row>
    <row r="15" spans="1:11" ht="15.75" thickBot="1" x14ac:dyDescent="0.3">
      <c r="A15" s="24" t="s">
        <v>18</v>
      </c>
      <c r="B15" s="27" t="s">
        <v>19</v>
      </c>
      <c r="C15" s="27">
        <v>241</v>
      </c>
      <c r="D15" s="30">
        <v>1.9910000000000001</v>
      </c>
      <c r="E15" s="21">
        <v>1.99058</v>
      </c>
      <c r="F15" s="30">
        <v>3.08813E-2</v>
      </c>
      <c r="G15" s="27">
        <v>-4.1913999999999997E-4</v>
      </c>
      <c r="H15" s="30">
        <v>6.851</v>
      </c>
      <c r="I15" s="21">
        <v>6.7672600000000003</v>
      </c>
      <c r="J15" s="30">
        <v>6.7137999999999998E-3</v>
      </c>
      <c r="K15" s="27">
        <v>-8.37426E-2</v>
      </c>
    </row>
    <row r="16" spans="1:11" ht="15.75" thickBot="1" x14ac:dyDescent="0.3">
      <c r="A16" s="1" t="s">
        <v>9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22" t="s">
        <v>20</v>
      </c>
      <c r="B17" s="25" t="s">
        <v>21</v>
      </c>
      <c r="C17" s="25">
        <v>241</v>
      </c>
      <c r="D17" s="28">
        <v>38.591999999999999</v>
      </c>
      <c r="E17" s="20">
        <v>38.592199999999998</v>
      </c>
      <c r="F17" s="28">
        <v>2.60653E-2</v>
      </c>
      <c r="G17" s="25">
        <v>1.52588E-4</v>
      </c>
      <c r="H17" s="28">
        <v>3.79</v>
      </c>
      <c r="I17" s="20">
        <v>3.1913399999999998</v>
      </c>
      <c r="J17" s="28">
        <v>1.2133400000000001E-2</v>
      </c>
      <c r="K17" s="25">
        <v>-0.59865500000000005</v>
      </c>
    </row>
    <row r="18" spans="1:11" x14ac:dyDescent="0.25">
      <c r="A18" s="23" t="s">
        <v>20</v>
      </c>
      <c r="B18" s="26" t="s">
        <v>21</v>
      </c>
      <c r="C18" s="26">
        <v>241</v>
      </c>
      <c r="D18" s="29">
        <v>30.032</v>
      </c>
      <c r="E18" s="1">
        <v>30.032</v>
      </c>
      <c r="F18" s="29">
        <v>3.3080400000000003E-2</v>
      </c>
      <c r="G18" s="26">
        <v>-3.2424900000000002E-5</v>
      </c>
      <c r="H18" s="29">
        <v>4.3710000000000004</v>
      </c>
      <c r="I18" s="1">
        <v>4.5009100000000002</v>
      </c>
      <c r="J18" s="29">
        <v>9.5597000000000008E-3</v>
      </c>
      <c r="K18" s="26">
        <v>0.129913</v>
      </c>
    </row>
    <row r="19" spans="1:11" x14ac:dyDescent="0.25">
      <c r="A19" s="23" t="s">
        <v>20</v>
      </c>
      <c r="B19" s="26" t="s">
        <v>21</v>
      </c>
      <c r="C19" s="26">
        <v>241</v>
      </c>
      <c r="D19" s="29">
        <v>20.015000000000001</v>
      </c>
      <c r="E19" s="1">
        <v>20.0151</v>
      </c>
      <c r="F19" s="29">
        <v>2.8883900000000001E-2</v>
      </c>
      <c r="G19" s="26">
        <v>7.0571899999999994E-5</v>
      </c>
      <c r="H19" s="29">
        <v>4.7729999999999997</v>
      </c>
      <c r="I19" s="1">
        <v>4.7913899999999998</v>
      </c>
      <c r="J19" s="29">
        <v>1.56162E-2</v>
      </c>
      <c r="K19" s="26">
        <v>1.8390199999999999E-2</v>
      </c>
    </row>
    <row r="20" spans="1:11" x14ac:dyDescent="0.25">
      <c r="A20" s="23" t="s">
        <v>20</v>
      </c>
      <c r="B20" s="26" t="s">
        <v>21</v>
      </c>
      <c r="C20" s="26">
        <v>241</v>
      </c>
      <c r="D20" s="29">
        <v>10.018000000000001</v>
      </c>
      <c r="E20" s="1">
        <v>10.018000000000001</v>
      </c>
      <c r="F20" s="29">
        <v>2.7118300000000001E-2</v>
      </c>
      <c r="G20" s="26">
        <v>-3.8147000000000001E-6</v>
      </c>
      <c r="H20" s="29">
        <v>6.1909999999999998</v>
      </c>
      <c r="I20" s="1">
        <v>6.2018300000000002</v>
      </c>
      <c r="J20" s="29">
        <v>9.4652899999999998E-2</v>
      </c>
      <c r="K20" s="26">
        <v>1.08342E-2</v>
      </c>
    </row>
    <row r="21" spans="1:11" x14ac:dyDescent="0.25">
      <c r="A21" s="23" t="s">
        <v>20</v>
      </c>
      <c r="B21" s="26" t="s">
        <v>21</v>
      </c>
      <c r="C21" s="26">
        <v>241</v>
      </c>
      <c r="D21" s="29">
        <v>5.0439999999999996</v>
      </c>
      <c r="E21" s="1">
        <v>5.0442200000000001</v>
      </c>
      <c r="F21" s="29">
        <v>2.7764199999999999E-2</v>
      </c>
      <c r="G21" s="26">
        <v>2.19822E-4</v>
      </c>
      <c r="H21" s="29">
        <v>7.5049999999999999</v>
      </c>
      <c r="I21" s="1">
        <v>7.8517999999999999</v>
      </c>
      <c r="J21" s="29">
        <v>2.04172E-2</v>
      </c>
      <c r="K21" s="26">
        <v>0.34679700000000002</v>
      </c>
    </row>
    <row r="22" spans="1:11" ht="15.75" thickBot="1" x14ac:dyDescent="0.3">
      <c r="A22" s="24" t="s">
        <v>20</v>
      </c>
      <c r="B22" s="27" t="s">
        <v>21</v>
      </c>
      <c r="C22" s="27">
        <v>241</v>
      </c>
      <c r="D22" s="30">
        <v>1.992</v>
      </c>
      <c r="E22" s="21">
        <v>1.9921500000000001</v>
      </c>
      <c r="F22" s="30">
        <v>2.84739E-2</v>
      </c>
      <c r="G22" s="27">
        <v>1.53542E-4</v>
      </c>
      <c r="H22" s="30">
        <v>7.6959999999999997</v>
      </c>
      <c r="I22" s="21">
        <v>8.0166400000000007</v>
      </c>
      <c r="J22" s="30">
        <v>0.12996199999999999</v>
      </c>
      <c r="K22" s="27">
        <v>0.32064300000000001</v>
      </c>
    </row>
    <row r="23" spans="1:11" ht="15.75" thickBot="1" x14ac:dyDescent="0.3">
      <c r="A23" s="1" t="s">
        <v>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22" t="s">
        <v>22</v>
      </c>
      <c r="B24" s="25" t="s">
        <v>23</v>
      </c>
      <c r="C24" s="25">
        <v>241</v>
      </c>
      <c r="D24" s="28">
        <v>41.972999999999999</v>
      </c>
      <c r="E24" s="20">
        <v>41.973399999999998</v>
      </c>
      <c r="F24" s="28">
        <v>2.3406699999999999E-2</v>
      </c>
      <c r="G24" s="25">
        <v>4.11987E-4</v>
      </c>
      <c r="H24" s="28">
        <v>3.5009999999999999</v>
      </c>
      <c r="I24" s="20">
        <v>3.0555300000000001</v>
      </c>
      <c r="J24" s="28">
        <v>7.56085E-3</v>
      </c>
      <c r="K24" s="25">
        <v>-0.445469</v>
      </c>
    </row>
    <row r="25" spans="1:11" x14ac:dyDescent="0.25">
      <c r="A25" s="23" t="s">
        <v>22</v>
      </c>
      <c r="B25" s="26" t="s">
        <v>23</v>
      </c>
      <c r="C25" s="26">
        <v>241</v>
      </c>
      <c r="D25" s="29">
        <v>30.074000000000002</v>
      </c>
      <c r="E25" s="1">
        <v>30.0745</v>
      </c>
      <c r="F25" s="29">
        <v>3.4702799999999999E-2</v>
      </c>
      <c r="G25" s="26">
        <v>4.5394899999999999E-4</v>
      </c>
      <c r="H25" s="29">
        <v>4.3479999999999999</v>
      </c>
      <c r="I25" s="1">
        <v>4.4340700000000002</v>
      </c>
      <c r="J25" s="29">
        <v>1.14097E-2</v>
      </c>
      <c r="K25" s="26">
        <v>8.6070499999999994E-2</v>
      </c>
    </row>
    <row r="26" spans="1:11" x14ac:dyDescent="0.25">
      <c r="A26" s="23" t="s">
        <v>22</v>
      </c>
      <c r="B26" s="26" t="s">
        <v>23</v>
      </c>
      <c r="C26" s="26">
        <v>241</v>
      </c>
      <c r="D26" s="29">
        <v>19.995000000000001</v>
      </c>
      <c r="E26" s="1">
        <v>19.995200000000001</v>
      </c>
      <c r="F26" s="29">
        <v>3.4391400000000003E-2</v>
      </c>
      <c r="G26" s="26">
        <v>2.0599400000000001E-4</v>
      </c>
      <c r="H26" s="29">
        <v>4.6050000000000004</v>
      </c>
      <c r="I26" s="1">
        <v>4.5566599999999999</v>
      </c>
      <c r="J26" s="29">
        <v>7.2133400000000004E-3</v>
      </c>
      <c r="K26" s="26">
        <v>-4.8335999999999997E-2</v>
      </c>
    </row>
    <row r="27" spans="1:11" x14ac:dyDescent="0.25">
      <c r="A27" s="23" t="s">
        <v>22</v>
      </c>
      <c r="B27" s="26" t="s">
        <v>23</v>
      </c>
      <c r="C27" s="26">
        <v>241</v>
      </c>
      <c r="D27" s="29">
        <v>10.013</v>
      </c>
      <c r="E27" s="1">
        <v>10.0128</v>
      </c>
      <c r="F27" s="29">
        <v>2.8210699999999998E-2</v>
      </c>
      <c r="G27" s="26">
        <v>-2.2316E-4</v>
      </c>
      <c r="H27" s="29">
        <v>6.4969999999999999</v>
      </c>
      <c r="I27" s="1">
        <v>6.9362599999999999</v>
      </c>
      <c r="J27" s="29">
        <v>1.53799E-2</v>
      </c>
      <c r="K27" s="26">
        <v>0.43925700000000001</v>
      </c>
    </row>
    <row r="28" spans="1:11" x14ac:dyDescent="0.25">
      <c r="A28" s="23" t="s">
        <v>22</v>
      </c>
      <c r="B28" s="26" t="s">
        <v>23</v>
      </c>
      <c r="C28" s="26">
        <v>241</v>
      </c>
      <c r="D28" s="29">
        <v>5.0289999999999999</v>
      </c>
      <c r="E28" s="1">
        <v>5.0289400000000004</v>
      </c>
      <c r="F28" s="29">
        <v>2.65344E-2</v>
      </c>
      <c r="G28" s="26">
        <v>-6.1988800000000005E-5</v>
      </c>
      <c r="H28" s="29">
        <v>8.4610000000000003</v>
      </c>
      <c r="I28" s="1">
        <v>8.4527400000000004</v>
      </c>
      <c r="J28" s="29">
        <v>0.25667200000000001</v>
      </c>
      <c r="K28" s="26">
        <v>-8.2578700000000005E-3</v>
      </c>
    </row>
    <row r="29" spans="1:11" ht="15.75" thickBot="1" x14ac:dyDescent="0.3">
      <c r="A29" s="24" t="s">
        <v>22</v>
      </c>
      <c r="B29" s="27" t="s">
        <v>23</v>
      </c>
      <c r="C29" s="27">
        <v>241</v>
      </c>
      <c r="D29" s="30">
        <v>1.9330000000000001</v>
      </c>
      <c r="E29" s="21">
        <v>1.9334899999999999</v>
      </c>
      <c r="F29" s="30">
        <v>2.8184500000000001E-2</v>
      </c>
      <c r="G29" s="27">
        <v>4.9388399999999999E-4</v>
      </c>
      <c r="H29" s="30">
        <v>8.7029999999999994</v>
      </c>
      <c r="I29" s="21">
        <v>8.0945599999999995</v>
      </c>
      <c r="J29" s="30">
        <v>0.113276</v>
      </c>
      <c r="K29" s="27">
        <v>-0.60844399999999998</v>
      </c>
    </row>
    <row r="30" spans="1:11" ht="15.75" thickBot="1" x14ac:dyDescent="0.3">
      <c r="A30" s="1" t="s">
        <v>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22" t="s">
        <v>24</v>
      </c>
      <c r="B31" s="25" t="s">
        <v>25</v>
      </c>
      <c r="C31" s="25">
        <v>241</v>
      </c>
      <c r="D31" s="28">
        <v>36.970999999999997</v>
      </c>
      <c r="E31" s="20">
        <v>36.971200000000003</v>
      </c>
      <c r="F31" s="28">
        <v>7.4691400000000005E-2</v>
      </c>
      <c r="G31" s="25">
        <v>2.0599400000000001E-4</v>
      </c>
      <c r="H31" s="28">
        <v>4.0629999999999997</v>
      </c>
      <c r="I31" s="20">
        <v>3.56175</v>
      </c>
      <c r="J31" s="28">
        <v>1.07283E-2</v>
      </c>
      <c r="K31" s="25">
        <v>-0.50124899999999994</v>
      </c>
    </row>
    <row r="32" spans="1:11" x14ac:dyDescent="0.25">
      <c r="A32" s="23" t="s">
        <v>24</v>
      </c>
      <c r="B32" s="26" t="s">
        <v>25</v>
      </c>
      <c r="C32" s="26">
        <v>241</v>
      </c>
      <c r="D32" s="29">
        <v>30.047000000000001</v>
      </c>
      <c r="E32" s="1">
        <v>30.046900000000001</v>
      </c>
      <c r="F32" s="29">
        <v>5.34916E-2</v>
      </c>
      <c r="G32" s="26">
        <v>-1.2207E-4</v>
      </c>
      <c r="H32" s="29">
        <v>3.9729999999999999</v>
      </c>
      <c r="I32" s="1">
        <v>4.0080099999999996</v>
      </c>
      <c r="J32" s="29">
        <v>7.1632299999999996E-3</v>
      </c>
      <c r="K32" s="26">
        <v>3.50122E-2</v>
      </c>
    </row>
    <row r="33" spans="1:11" x14ac:dyDescent="0.25">
      <c r="A33" s="23" t="s">
        <v>24</v>
      </c>
      <c r="B33" s="26" t="s">
        <v>25</v>
      </c>
      <c r="C33" s="26">
        <v>241</v>
      </c>
      <c r="D33" s="29">
        <v>20.024000000000001</v>
      </c>
      <c r="E33" s="1">
        <v>20.0242</v>
      </c>
      <c r="F33" s="29">
        <v>4.4291900000000002E-2</v>
      </c>
      <c r="G33" s="26">
        <v>1.62125E-4</v>
      </c>
      <c r="H33" s="29">
        <v>4.4710000000000001</v>
      </c>
      <c r="I33" s="1">
        <v>4.4012900000000004</v>
      </c>
      <c r="J33" s="29">
        <v>1.1035400000000001E-2</v>
      </c>
      <c r="K33" s="26">
        <v>-6.9714100000000001E-2</v>
      </c>
    </row>
    <row r="34" spans="1:11" x14ac:dyDescent="0.25">
      <c r="A34" s="23" t="s">
        <v>24</v>
      </c>
      <c r="B34" s="26" t="s">
        <v>25</v>
      </c>
      <c r="C34" s="26">
        <v>241</v>
      </c>
      <c r="D34" s="29">
        <v>10.015000000000001</v>
      </c>
      <c r="E34" s="1">
        <v>10.015000000000001</v>
      </c>
      <c r="F34" s="29">
        <v>3.2659500000000001E-2</v>
      </c>
      <c r="G34" s="26">
        <v>-9.5367399999999999E-7</v>
      </c>
      <c r="H34" s="29">
        <v>5.3680000000000003</v>
      </c>
      <c r="I34" s="1">
        <v>5.7912299999999997</v>
      </c>
      <c r="J34" s="29">
        <v>3.5700700000000002E-2</v>
      </c>
      <c r="K34" s="26">
        <v>0.42322799999999999</v>
      </c>
    </row>
    <row r="35" spans="1:11" x14ac:dyDescent="0.25">
      <c r="A35" s="23" t="s">
        <v>24</v>
      </c>
      <c r="B35" s="26" t="s">
        <v>25</v>
      </c>
      <c r="C35" s="26">
        <v>241</v>
      </c>
      <c r="D35" s="29">
        <v>5.0979999999999999</v>
      </c>
      <c r="E35" s="1">
        <v>5.0975700000000002</v>
      </c>
      <c r="F35" s="29">
        <v>3.4662600000000002E-2</v>
      </c>
      <c r="G35" s="26">
        <v>-4.3153799999999997E-4</v>
      </c>
      <c r="H35" s="29">
        <v>7.5730000000000004</v>
      </c>
      <c r="I35" s="1">
        <v>9.0772200000000005</v>
      </c>
      <c r="J35" s="29">
        <v>4.99707E-2</v>
      </c>
      <c r="K35" s="26">
        <v>1.5042199999999999</v>
      </c>
    </row>
    <row r="36" spans="1:11" ht="15.75" thickBot="1" x14ac:dyDescent="0.3">
      <c r="A36" s="24" t="s">
        <v>24</v>
      </c>
      <c r="B36" s="27" t="s">
        <v>25</v>
      </c>
      <c r="C36" s="27">
        <v>241</v>
      </c>
      <c r="D36" s="30">
        <v>1.7270000000000001</v>
      </c>
      <c r="E36" s="21">
        <v>1.7271000000000001</v>
      </c>
      <c r="F36" s="30">
        <v>3.4452999999999998E-2</v>
      </c>
      <c r="G36" s="27">
        <v>1.03712E-4</v>
      </c>
      <c r="H36" s="30">
        <v>8.52</v>
      </c>
      <c r="I36" s="21">
        <v>8.2197700000000005</v>
      </c>
      <c r="J36" s="30">
        <v>2.0913600000000001E-2</v>
      </c>
      <c r="K36" s="27">
        <v>-0.30022900000000002</v>
      </c>
    </row>
    <row r="37" spans="1:11" ht="15.75" thickBot="1" x14ac:dyDescent="0.3">
      <c r="A37" s="1" t="s">
        <v>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22" t="s">
        <v>26</v>
      </c>
      <c r="B38" s="25" t="s">
        <v>27</v>
      </c>
      <c r="C38" s="25">
        <v>241</v>
      </c>
      <c r="D38" s="28">
        <v>43.398000000000003</v>
      </c>
      <c r="E38" s="20">
        <v>43.398200000000003</v>
      </c>
      <c r="F38" s="28">
        <v>2.80422E-2</v>
      </c>
      <c r="G38" s="25">
        <v>2.2888199999999999E-4</v>
      </c>
      <c r="H38" s="28">
        <v>4.024</v>
      </c>
      <c r="I38" s="20">
        <v>3.7613500000000002</v>
      </c>
      <c r="J38" s="28">
        <v>8.4742099999999994E-3</v>
      </c>
      <c r="K38" s="25">
        <v>-0.26264700000000002</v>
      </c>
    </row>
    <row r="39" spans="1:11" x14ac:dyDescent="0.25">
      <c r="A39" s="23" t="s">
        <v>26</v>
      </c>
      <c r="B39" s="26" t="s">
        <v>27</v>
      </c>
      <c r="C39" s="26">
        <v>241</v>
      </c>
      <c r="D39" s="29">
        <v>30.196000000000002</v>
      </c>
      <c r="E39" s="1">
        <v>30.195499999999999</v>
      </c>
      <c r="F39" s="29">
        <v>4.1140200000000002E-2</v>
      </c>
      <c r="G39" s="26">
        <v>-4.7302200000000003E-4</v>
      </c>
      <c r="H39" s="29">
        <v>3.9910000000000001</v>
      </c>
      <c r="I39" s="1">
        <v>4.0486800000000001</v>
      </c>
      <c r="J39" s="29">
        <v>1.8205200000000001E-2</v>
      </c>
      <c r="K39" s="26">
        <v>5.7676600000000001E-2</v>
      </c>
    </row>
    <row r="40" spans="1:11" x14ac:dyDescent="0.25">
      <c r="A40" s="23" t="s">
        <v>26</v>
      </c>
      <c r="B40" s="26" t="s">
        <v>27</v>
      </c>
      <c r="C40" s="26">
        <v>241</v>
      </c>
      <c r="D40" s="29">
        <v>20.015000000000001</v>
      </c>
      <c r="E40" s="1">
        <v>20.014700000000001</v>
      </c>
      <c r="F40" s="29">
        <v>5.8562799999999998E-2</v>
      </c>
      <c r="G40" s="26">
        <v>-2.93732E-4</v>
      </c>
      <c r="H40" s="29">
        <v>5.1479999999999997</v>
      </c>
      <c r="I40" s="1">
        <v>5.1609699999999998</v>
      </c>
      <c r="J40" s="29">
        <v>1.1942899999999999E-2</v>
      </c>
      <c r="K40" s="26">
        <v>1.2975199999999999E-2</v>
      </c>
    </row>
    <row r="41" spans="1:11" x14ac:dyDescent="0.25">
      <c r="A41" s="23" t="s">
        <v>26</v>
      </c>
      <c r="B41" s="26" t="s">
        <v>27</v>
      </c>
      <c r="C41" s="26">
        <v>241</v>
      </c>
      <c r="D41" s="29">
        <v>10.029</v>
      </c>
      <c r="E41" s="1">
        <v>10.029199999999999</v>
      </c>
      <c r="F41" s="29">
        <v>2.596E-2</v>
      </c>
      <c r="G41" s="26">
        <v>2.06947E-4</v>
      </c>
      <c r="H41" s="29">
        <v>7.81</v>
      </c>
      <c r="I41" s="1">
        <v>8.89236</v>
      </c>
      <c r="J41" s="29">
        <v>4.9506300000000003E-2</v>
      </c>
      <c r="K41" s="26">
        <v>1.08236</v>
      </c>
    </row>
    <row r="42" spans="1:11" x14ac:dyDescent="0.25">
      <c r="A42" s="23" t="s">
        <v>26</v>
      </c>
      <c r="B42" s="26" t="s">
        <v>27</v>
      </c>
      <c r="C42" s="26">
        <v>241</v>
      </c>
      <c r="D42" s="29">
        <v>5.0549999999999997</v>
      </c>
      <c r="E42" s="1">
        <v>5.05525</v>
      </c>
      <c r="F42" s="29">
        <v>6.7030800000000001E-2</v>
      </c>
      <c r="G42" s="26">
        <v>2.4938599999999999E-4</v>
      </c>
      <c r="H42" s="29">
        <v>8.7249999999999996</v>
      </c>
      <c r="I42" s="1">
        <v>8.5513600000000007</v>
      </c>
      <c r="J42" s="29">
        <v>7.2095900000000004E-2</v>
      </c>
      <c r="K42" s="26">
        <v>-0.17364299999999999</v>
      </c>
    </row>
    <row r="43" spans="1:11" ht="15.75" thickBot="1" x14ac:dyDescent="0.3">
      <c r="A43" s="24" t="s">
        <v>26</v>
      </c>
      <c r="B43" s="27" t="s">
        <v>27</v>
      </c>
      <c r="C43" s="27">
        <v>241</v>
      </c>
      <c r="D43" s="30">
        <v>1.4339999999999999</v>
      </c>
      <c r="E43" s="21">
        <v>1.4335800000000001</v>
      </c>
      <c r="F43" s="30">
        <v>2.9495E-2</v>
      </c>
      <c r="G43" s="27">
        <v>-4.2319299999999998E-4</v>
      </c>
      <c r="H43" s="30">
        <v>8.359</v>
      </c>
      <c r="I43" s="21">
        <v>8.1024399999999996</v>
      </c>
      <c r="J43" s="30">
        <v>1.8450500000000002E-2</v>
      </c>
      <c r="K43" s="27">
        <v>-0.25656000000000001</v>
      </c>
    </row>
    <row r="44" spans="1:11" ht="15.75" thickBot="1" x14ac:dyDescent="0.3">
      <c r="A44" s="1" t="s">
        <v>9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22" t="s">
        <v>28</v>
      </c>
      <c r="B45" s="25" t="s">
        <v>29</v>
      </c>
      <c r="C45" s="25">
        <v>241</v>
      </c>
      <c r="D45" s="28">
        <v>46.487000000000002</v>
      </c>
      <c r="E45" s="20">
        <v>46.486600000000003</v>
      </c>
      <c r="F45" s="28">
        <v>3.2119000000000002E-2</v>
      </c>
      <c r="G45" s="25">
        <v>-4.4632E-4</v>
      </c>
      <c r="H45" s="28">
        <v>4.3339999999999996</v>
      </c>
      <c r="I45" s="20">
        <v>3.9184800000000002</v>
      </c>
      <c r="J45" s="28">
        <v>7.9681999999999999E-3</v>
      </c>
      <c r="K45" s="25">
        <v>-0.41552299999999998</v>
      </c>
    </row>
    <row r="46" spans="1:11" x14ac:dyDescent="0.25">
      <c r="A46" s="23" t="s">
        <v>28</v>
      </c>
      <c r="B46" s="26" t="s">
        <v>29</v>
      </c>
      <c r="C46" s="26">
        <v>241</v>
      </c>
      <c r="D46" s="29">
        <v>40.015999999999998</v>
      </c>
      <c r="E46" s="1">
        <v>40.015799999999999</v>
      </c>
      <c r="F46" s="29">
        <v>2.94127E-2</v>
      </c>
      <c r="G46" s="26">
        <v>-2.02179E-4</v>
      </c>
      <c r="H46" s="29">
        <v>4.282</v>
      </c>
      <c r="I46" s="1">
        <v>4.3751100000000003</v>
      </c>
      <c r="J46" s="29">
        <v>9.8474300000000008E-3</v>
      </c>
      <c r="K46" s="26">
        <v>9.3107700000000002E-2</v>
      </c>
    </row>
    <row r="47" spans="1:11" x14ac:dyDescent="0.25">
      <c r="A47" s="23" t="s">
        <v>28</v>
      </c>
      <c r="B47" s="26" t="s">
        <v>29</v>
      </c>
      <c r="C47" s="26">
        <v>241</v>
      </c>
      <c r="D47" s="29">
        <v>30.03</v>
      </c>
      <c r="E47" s="1">
        <v>30.030100000000001</v>
      </c>
      <c r="F47" s="29">
        <v>2.8279800000000001E-2</v>
      </c>
      <c r="G47" s="26">
        <v>7.0571899999999994E-5</v>
      </c>
      <c r="H47" s="29">
        <v>4.6109999999999998</v>
      </c>
      <c r="I47" s="1">
        <v>4.6739300000000004</v>
      </c>
      <c r="J47" s="29">
        <v>7.5731699999999997E-3</v>
      </c>
      <c r="K47" s="26">
        <v>6.2925300000000003E-2</v>
      </c>
    </row>
    <row r="48" spans="1:11" x14ac:dyDescent="0.25">
      <c r="A48" s="23" t="s">
        <v>28</v>
      </c>
      <c r="B48" s="26" t="s">
        <v>29</v>
      </c>
      <c r="C48" s="26">
        <v>241</v>
      </c>
      <c r="D48" s="29">
        <v>19.972000000000001</v>
      </c>
      <c r="E48" s="1">
        <v>19.972200000000001</v>
      </c>
      <c r="F48" s="29">
        <v>8.6890899999999993E-2</v>
      </c>
      <c r="G48" s="26">
        <v>2.4795500000000001E-4</v>
      </c>
      <c r="H48" s="29">
        <v>4.9029999999999996</v>
      </c>
      <c r="I48" s="1">
        <v>4.9648199999999996</v>
      </c>
      <c r="J48" s="29">
        <v>9.6259199999999996E-3</v>
      </c>
      <c r="K48" s="26">
        <v>6.18176E-2</v>
      </c>
    </row>
    <row r="49" spans="1:11" x14ac:dyDescent="0.25">
      <c r="A49" s="23" t="s">
        <v>28</v>
      </c>
      <c r="B49" s="26" t="s">
        <v>29</v>
      </c>
      <c r="C49" s="26">
        <v>241</v>
      </c>
      <c r="D49" s="29">
        <v>10.016</v>
      </c>
      <c r="E49" s="1">
        <v>10.016299999999999</v>
      </c>
      <c r="F49" s="29">
        <v>4.0083599999999997E-2</v>
      </c>
      <c r="G49" s="26">
        <v>3.4904499999999998E-4</v>
      </c>
      <c r="H49" s="29">
        <v>6.1669999999999998</v>
      </c>
      <c r="I49" s="1">
        <v>6.8768799999999999</v>
      </c>
      <c r="J49" s="29">
        <v>2.3628900000000001E-2</v>
      </c>
      <c r="K49" s="26">
        <v>0.70987599999999995</v>
      </c>
    </row>
    <row r="50" spans="1:11" x14ac:dyDescent="0.25">
      <c r="A50" s="23" t="s">
        <v>28</v>
      </c>
      <c r="B50" s="26" t="s">
        <v>29</v>
      </c>
      <c r="C50" s="26">
        <v>241</v>
      </c>
      <c r="D50" s="29">
        <v>5.0359999999999996</v>
      </c>
      <c r="E50" s="1">
        <v>5.0359999999999996</v>
      </c>
      <c r="F50" s="29">
        <v>3.1645E-2</v>
      </c>
      <c r="G50" s="26">
        <v>-3.8147000000000001E-6</v>
      </c>
      <c r="H50" s="29">
        <v>8.0380000000000003</v>
      </c>
      <c r="I50" s="1">
        <v>8.0315600000000007</v>
      </c>
      <c r="J50" s="29">
        <v>2.67324E-2</v>
      </c>
      <c r="K50" s="26">
        <v>-6.43539E-3</v>
      </c>
    </row>
    <row r="51" spans="1:11" ht="15.75" thickBot="1" x14ac:dyDescent="0.3">
      <c r="A51" s="24" t="s">
        <v>28</v>
      </c>
      <c r="B51" s="27" t="s">
        <v>29</v>
      </c>
      <c r="C51" s="27">
        <v>241</v>
      </c>
      <c r="D51" s="30">
        <v>2.11</v>
      </c>
      <c r="E51" s="21">
        <v>2.1099000000000001</v>
      </c>
      <c r="F51" s="30">
        <v>2.49448E-2</v>
      </c>
      <c r="G51" s="27">
        <v>-1.03712E-4</v>
      </c>
      <c r="H51" s="30">
        <v>8.2590000000000003</v>
      </c>
      <c r="I51" s="21">
        <v>8.1006</v>
      </c>
      <c r="J51" s="30">
        <v>1.9283399999999999E-2</v>
      </c>
      <c r="K51" s="27">
        <v>-0.15839900000000001</v>
      </c>
    </row>
    <row r="52" spans="1:11" ht="15.75" thickBot="1" x14ac:dyDescent="0.3">
      <c r="A52" s="1" t="s">
        <v>9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22" t="s">
        <v>30</v>
      </c>
      <c r="B53" s="25" t="s">
        <v>31</v>
      </c>
      <c r="C53" s="25">
        <v>241</v>
      </c>
      <c r="D53" s="28">
        <v>36.21</v>
      </c>
      <c r="E53" s="20">
        <v>36.21</v>
      </c>
      <c r="F53" s="28">
        <v>3.77959E-2</v>
      </c>
      <c r="G53" s="25">
        <v>1.52588E-5</v>
      </c>
      <c r="H53" s="28">
        <v>4.8890000000000002</v>
      </c>
      <c r="I53" s="20">
        <v>4.3988800000000001</v>
      </c>
      <c r="J53" s="28">
        <v>9.3382499999999993E-3</v>
      </c>
      <c r="K53" s="25">
        <v>-0.490116</v>
      </c>
    </row>
    <row r="54" spans="1:11" x14ac:dyDescent="0.25">
      <c r="A54" s="23" t="s">
        <v>30</v>
      </c>
      <c r="B54" s="26" t="s">
        <v>31</v>
      </c>
      <c r="C54" s="26">
        <v>241</v>
      </c>
      <c r="D54" s="29">
        <v>29.972999999999999</v>
      </c>
      <c r="E54" s="1">
        <v>29.973099999999999</v>
      </c>
      <c r="F54" s="29">
        <v>4.8539699999999998E-2</v>
      </c>
      <c r="G54" s="26">
        <v>1.04904E-4</v>
      </c>
      <c r="H54" s="29">
        <v>4.6310000000000002</v>
      </c>
      <c r="I54" s="1">
        <v>4.6232899999999999</v>
      </c>
      <c r="J54" s="29">
        <v>7.1321199999999996E-3</v>
      </c>
      <c r="K54" s="26">
        <v>-7.7052099999999997E-3</v>
      </c>
    </row>
    <row r="55" spans="1:11" x14ac:dyDescent="0.25">
      <c r="A55" s="23" t="s">
        <v>30</v>
      </c>
      <c r="B55" s="26" t="s">
        <v>31</v>
      </c>
      <c r="C55" s="26">
        <v>241</v>
      </c>
      <c r="D55" s="29">
        <v>20.030999999999999</v>
      </c>
      <c r="E55" s="1">
        <v>20.031199999999998</v>
      </c>
      <c r="F55" s="29">
        <v>3.7128599999999998E-2</v>
      </c>
      <c r="G55" s="26">
        <v>1.98364E-4</v>
      </c>
      <c r="H55" s="29">
        <v>4.8760000000000003</v>
      </c>
      <c r="I55" s="1">
        <v>5.0183600000000004</v>
      </c>
      <c r="J55" s="29">
        <v>7.3582499999999995E-2</v>
      </c>
      <c r="K55" s="26">
        <v>0.14235700000000001</v>
      </c>
    </row>
    <row r="56" spans="1:11" x14ac:dyDescent="0.25">
      <c r="A56" s="23" t="s">
        <v>30</v>
      </c>
      <c r="B56" s="26" t="s">
        <v>31</v>
      </c>
      <c r="C56" s="26">
        <v>241</v>
      </c>
      <c r="D56" s="29">
        <v>10.023</v>
      </c>
      <c r="E56" s="1">
        <v>10.0228</v>
      </c>
      <c r="F56" s="29">
        <v>9.3790799999999994E-2</v>
      </c>
      <c r="G56" s="26">
        <v>-2.1934499999999999E-4</v>
      </c>
      <c r="H56" s="29">
        <v>6.5190000000000001</v>
      </c>
      <c r="I56" s="1">
        <v>6.9582600000000001</v>
      </c>
      <c r="J56" s="29">
        <v>1.7519E-2</v>
      </c>
      <c r="K56" s="26">
        <v>0.43925700000000001</v>
      </c>
    </row>
    <row r="57" spans="1:11" x14ac:dyDescent="0.25">
      <c r="A57" s="23" t="s">
        <v>30</v>
      </c>
      <c r="B57" s="26" t="s">
        <v>31</v>
      </c>
      <c r="C57" s="26">
        <v>241</v>
      </c>
      <c r="D57" s="29">
        <v>5.0229999999999997</v>
      </c>
      <c r="E57" s="1">
        <v>5.02311</v>
      </c>
      <c r="F57" s="29">
        <v>5.3122200000000001E-2</v>
      </c>
      <c r="G57" s="26">
        <v>1.12057E-4</v>
      </c>
      <c r="H57" s="29">
        <v>7.1029999999999998</v>
      </c>
      <c r="I57" s="1">
        <v>6.9980000000000002</v>
      </c>
      <c r="J57" s="29">
        <v>1.10116E-2</v>
      </c>
      <c r="K57" s="26">
        <v>-0.105004</v>
      </c>
    </row>
    <row r="58" spans="1:11" ht="15.75" thickBot="1" x14ac:dyDescent="0.3">
      <c r="A58" s="24" t="s">
        <v>30</v>
      </c>
      <c r="B58" s="27" t="s">
        <v>31</v>
      </c>
      <c r="C58" s="27">
        <v>241</v>
      </c>
      <c r="D58" s="30">
        <v>2.1520000000000001</v>
      </c>
      <c r="E58" s="21">
        <v>2.1521300000000001</v>
      </c>
      <c r="F58" s="30">
        <v>2.89067E-2</v>
      </c>
      <c r="G58" s="27">
        <v>1.28746E-4</v>
      </c>
      <c r="H58" s="30">
        <v>7.1420000000000003</v>
      </c>
      <c r="I58" s="21">
        <v>7.1153899999999997</v>
      </c>
      <c r="J58" s="30">
        <v>2.8107E-2</v>
      </c>
      <c r="K58" s="27">
        <v>-2.6610399999999999E-2</v>
      </c>
    </row>
    <row r="59" spans="1:11" ht="15.75" thickBot="1" x14ac:dyDescent="0.3">
      <c r="A59" s="1" t="s">
        <v>9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22" t="s">
        <v>32</v>
      </c>
      <c r="B60" s="25" t="s">
        <v>33</v>
      </c>
      <c r="C60" s="25">
        <v>241</v>
      </c>
      <c r="D60" s="28">
        <v>37.207999999999998</v>
      </c>
      <c r="E60" s="20">
        <v>37.207999999999998</v>
      </c>
      <c r="F60" s="28">
        <v>2.79248E-2</v>
      </c>
      <c r="G60" s="25">
        <v>3.0517600000000001E-5</v>
      </c>
      <c r="H60" s="28">
        <v>4.9180000000000001</v>
      </c>
      <c r="I60" s="20">
        <v>4.6017200000000003</v>
      </c>
      <c r="J60" s="28">
        <v>1.13256E-2</v>
      </c>
      <c r="K60" s="25">
        <v>-0.31628200000000001</v>
      </c>
    </row>
    <row r="61" spans="1:11" x14ac:dyDescent="0.25">
      <c r="A61" s="23" t="s">
        <v>32</v>
      </c>
      <c r="B61" s="26" t="s">
        <v>33</v>
      </c>
      <c r="C61" s="26">
        <v>241</v>
      </c>
      <c r="D61" s="29">
        <v>20.004000000000001</v>
      </c>
      <c r="E61" s="1">
        <v>20.003699999999998</v>
      </c>
      <c r="F61" s="29">
        <v>3.0055999999999999E-2</v>
      </c>
      <c r="G61" s="26">
        <v>-3.0708299999999999E-4</v>
      </c>
      <c r="H61" s="29">
        <v>5.3490000000000002</v>
      </c>
      <c r="I61" s="1">
        <v>5.4794900000000002</v>
      </c>
      <c r="J61" s="29">
        <v>9.2996799999999994E-3</v>
      </c>
      <c r="K61" s="26">
        <v>0.130494</v>
      </c>
    </row>
    <row r="62" spans="1:11" x14ac:dyDescent="0.25">
      <c r="A62" s="23" t="s">
        <v>32</v>
      </c>
      <c r="B62" s="26" t="s">
        <v>33</v>
      </c>
      <c r="C62" s="26">
        <v>241</v>
      </c>
      <c r="D62" s="29">
        <v>10.000999999999999</v>
      </c>
      <c r="E62" s="1">
        <v>10.001200000000001</v>
      </c>
      <c r="F62" s="29">
        <v>5.5890000000000002E-2</v>
      </c>
      <c r="G62" s="26">
        <v>1.6975399999999999E-4</v>
      </c>
      <c r="H62" s="29">
        <v>6.4320000000000004</v>
      </c>
      <c r="I62" s="1">
        <v>6.4145500000000002</v>
      </c>
      <c r="J62" s="29">
        <v>9.2415799999999992E-3</v>
      </c>
      <c r="K62" s="26">
        <v>-1.7452200000000001E-2</v>
      </c>
    </row>
    <row r="63" spans="1:11" x14ac:dyDescent="0.25">
      <c r="A63" s="23" t="s">
        <v>32</v>
      </c>
      <c r="B63" s="26" t="s">
        <v>33</v>
      </c>
      <c r="C63" s="26">
        <v>241</v>
      </c>
      <c r="D63" s="29">
        <v>4.9569999999999999</v>
      </c>
      <c r="E63" s="1">
        <v>4.9566299999999996</v>
      </c>
      <c r="F63" s="29">
        <v>0.147174</v>
      </c>
      <c r="G63" s="26">
        <v>-3.6477999999999999E-4</v>
      </c>
      <c r="H63" s="29">
        <v>7.242</v>
      </c>
      <c r="I63" s="1">
        <v>7.1326400000000003</v>
      </c>
      <c r="J63" s="29">
        <v>0.11178</v>
      </c>
      <c r="K63" s="26">
        <v>-0.109361</v>
      </c>
    </row>
    <row r="64" spans="1:11" ht="15.75" thickBot="1" x14ac:dyDescent="0.3">
      <c r="A64" s="24" t="s">
        <v>32</v>
      </c>
      <c r="B64" s="27" t="s">
        <v>33</v>
      </c>
      <c r="C64" s="27">
        <v>241</v>
      </c>
      <c r="D64" s="30">
        <v>1.952</v>
      </c>
      <c r="E64" s="21">
        <v>1.95156</v>
      </c>
      <c r="F64" s="30">
        <v>2.8717800000000002E-2</v>
      </c>
      <c r="G64" s="27">
        <v>-4.39882E-4</v>
      </c>
      <c r="H64" s="30">
        <v>7.4089999999999998</v>
      </c>
      <c r="I64" s="21">
        <v>7.2352299999999996</v>
      </c>
      <c r="J64" s="30">
        <v>6.1106300000000002E-2</v>
      </c>
      <c r="K64" s="27">
        <v>-0.17377200000000001</v>
      </c>
    </row>
    <row r="65" spans="1:11" ht="15.75" thickBot="1" x14ac:dyDescent="0.3">
      <c r="A65" s="1" t="s">
        <v>9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22" t="s">
        <v>34</v>
      </c>
      <c r="B66" s="25" t="s">
        <v>35</v>
      </c>
      <c r="C66" s="25">
        <v>241</v>
      </c>
      <c r="D66" s="28">
        <v>53.884</v>
      </c>
      <c r="E66" s="20">
        <v>53.884399999999999</v>
      </c>
      <c r="F66" s="28">
        <v>3.0401299999999999E-2</v>
      </c>
      <c r="G66" s="25">
        <v>3.6239600000000002E-4</v>
      </c>
      <c r="H66" s="28">
        <v>4.6580000000000004</v>
      </c>
      <c r="I66" s="20">
        <v>4.3962899999999996</v>
      </c>
      <c r="J66" s="28">
        <v>1.1228200000000001E-2</v>
      </c>
      <c r="K66" s="25">
        <v>-0.261714</v>
      </c>
    </row>
    <row r="67" spans="1:11" x14ac:dyDescent="0.25">
      <c r="A67" s="23" t="s">
        <v>34</v>
      </c>
      <c r="B67" s="26" t="s">
        <v>35</v>
      </c>
      <c r="C67" s="26">
        <v>241</v>
      </c>
      <c r="D67" s="29">
        <v>40.098999999999997</v>
      </c>
      <c r="E67" s="1">
        <v>40.098700000000001</v>
      </c>
      <c r="F67" s="29">
        <v>3.0861699999999999E-2</v>
      </c>
      <c r="G67" s="26">
        <v>-3.2424899999999998E-4</v>
      </c>
      <c r="H67" s="29">
        <v>4.5860000000000003</v>
      </c>
      <c r="I67" s="1">
        <v>4.7776800000000001</v>
      </c>
      <c r="J67" s="29">
        <v>8.5327700000000003E-3</v>
      </c>
      <c r="K67" s="26">
        <v>0.19168499999999999</v>
      </c>
    </row>
    <row r="68" spans="1:11" x14ac:dyDescent="0.25">
      <c r="A68" s="23" t="s">
        <v>34</v>
      </c>
      <c r="B68" s="26" t="s">
        <v>35</v>
      </c>
      <c r="C68" s="26">
        <v>241</v>
      </c>
      <c r="D68" s="29">
        <v>29.972000000000001</v>
      </c>
      <c r="E68" s="1">
        <v>29.972200000000001</v>
      </c>
      <c r="F68" s="29">
        <v>3.19457E-2</v>
      </c>
      <c r="G68" s="26">
        <v>1.7738300000000001E-4</v>
      </c>
      <c r="H68" s="29">
        <v>4.976</v>
      </c>
      <c r="I68" s="1">
        <v>4.9482699999999999</v>
      </c>
      <c r="J68" s="29">
        <v>9.8394499999999996E-3</v>
      </c>
      <c r="K68" s="26">
        <v>-2.7730000000000001E-2</v>
      </c>
    </row>
    <row r="69" spans="1:11" x14ac:dyDescent="0.25">
      <c r="A69" s="23" t="s">
        <v>34</v>
      </c>
      <c r="B69" s="26" t="s">
        <v>35</v>
      </c>
      <c r="C69" s="26">
        <v>241</v>
      </c>
      <c r="D69" s="29">
        <v>20.010999999999999</v>
      </c>
      <c r="E69" s="1">
        <v>20.011099999999999</v>
      </c>
      <c r="F69" s="29">
        <v>2.8190900000000001E-2</v>
      </c>
      <c r="G69" s="26">
        <v>9.1552700000000002E-5</v>
      </c>
      <c r="H69" s="29">
        <v>5.3170000000000002</v>
      </c>
      <c r="I69" s="1">
        <v>5.51166</v>
      </c>
      <c r="J69" s="29">
        <v>2.4424399999999999E-2</v>
      </c>
      <c r="K69" s="26">
        <v>0.194664</v>
      </c>
    </row>
    <row r="70" spans="1:11" x14ac:dyDescent="0.25">
      <c r="A70" s="23" t="s">
        <v>34</v>
      </c>
      <c r="B70" s="26" t="s">
        <v>35</v>
      </c>
      <c r="C70" s="26">
        <v>241</v>
      </c>
      <c r="D70" s="29">
        <v>10.019</v>
      </c>
      <c r="E70" s="1">
        <v>10.018800000000001</v>
      </c>
      <c r="F70" s="29">
        <v>2.4156400000000001E-2</v>
      </c>
      <c r="G70" s="26">
        <v>-2.4890900000000001E-4</v>
      </c>
      <c r="H70" s="29">
        <v>6.7569999999999997</v>
      </c>
      <c r="I70" s="1">
        <v>6.6772900000000002</v>
      </c>
      <c r="J70" s="29">
        <v>1.6978099999999999E-2</v>
      </c>
      <c r="K70" s="26">
        <v>-7.9709500000000003E-2</v>
      </c>
    </row>
    <row r="71" spans="1:11" x14ac:dyDescent="0.25">
      <c r="A71" s="23" t="s">
        <v>34</v>
      </c>
      <c r="B71" s="26" t="s">
        <v>35</v>
      </c>
      <c r="C71" s="26">
        <v>241</v>
      </c>
      <c r="D71" s="29">
        <v>4.97</v>
      </c>
      <c r="E71" s="1">
        <v>4.9700600000000001</v>
      </c>
      <c r="F71" s="29">
        <v>3.0734399999999999E-2</v>
      </c>
      <c r="G71" s="26">
        <v>6.2465700000000001E-5</v>
      </c>
      <c r="H71" s="29">
        <v>6.9530000000000003</v>
      </c>
      <c r="I71" s="1">
        <v>6.98224</v>
      </c>
      <c r="J71" s="29">
        <v>1.26877E-2</v>
      </c>
      <c r="K71" s="26">
        <v>2.9244900000000001E-2</v>
      </c>
    </row>
    <row r="72" spans="1:11" ht="15.75" thickBot="1" x14ac:dyDescent="0.3">
      <c r="A72" s="24" t="s">
        <v>34</v>
      </c>
      <c r="B72" s="27" t="s">
        <v>35</v>
      </c>
      <c r="C72" s="27">
        <v>241</v>
      </c>
      <c r="D72" s="30">
        <v>1.7929999999999999</v>
      </c>
      <c r="E72" s="21">
        <v>1.7926</v>
      </c>
      <c r="F72" s="30">
        <v>3.1031400000000001E-2</v>
      </c>
      <c r="G72" s="27">
        <v>-4.0245100000000001E-4</v>
      </c>
      <c r="H72" s="30">
        <v>7.0350000000000001</v>
      </c>
      <c r="I72" s="21">
        <v>6.8943899999999996</v>
      </c>
      <c r="J72" s="30">
        <v>9.2424699999999992E-3</v>
      </c>
      <c r="K72" s="27">
        <v>-0.14060500000000001</v>
      </c>
    </row>
    <row r="73" spans="1:11" x14ac:dyDescent="0.25">
      <c r="A73" t="s">
        <v>9</v>
      </c>
    </row>
  </sheetData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 macro="[1]!curve_fit">
                <anchor moveWithCells="1" sizeWithCells="1">
                  <from>
                    <xdr:col>2</xdr:col>
                    <xdr:colOff>0</xdr:colOff>
                    <xdr:row>0</xdr:row>
                    <xdr:rowOff>123825</xdr:rowOff>
                  </from>
                  <to>
                    <xdr:col>4</xdr:col>
                    <xdr:colOff>0</xdr:colOff>
                    <xdr:row>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'PlotAvgVsValues 11, 4'">
                <anchor moveWithCells="1" siz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1]!'PlotAvgVsValues 11, 8'">
                <anchor moveWithCells="1" sizeWithCells="1">
                  <from>
                    <xdr:col>7</xdr:col>
                    <xdr:colOff>0</xdr:colOff>
                    <xdr:row>6</xdr:row>
                    <xdr:rowOff>0</xdr:rowOff>
                  </from>
                  <to>
                    <xdr:col>9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5" x14ac:dyDescent="0.25"/>
  <cols>
    <col min="1" max="1" width="7.7109375" customWidth="1"/>
    <col min="2" max="5" width="15.7109375" customWidth="1"/>
    <col min="6" max="6" width="30.7109375" customWidth="1"/>
  </cols>
  <sheetData>
    <row r="1" spans="1:6" x14ac:dyDescent="0.25">
      <c r="A1" t="s">
        <v>38</v>
      </c>
      <c r="C1">
        <v>9</v>
      </c>
    </row>
    <row r="3" spans="1:6" ht="15.75" thickBot="1" x14ac:dyDescent="0.3">
      <c r="A3" s="32" t="s">
        <v>39</v>
      </c>
      <c r="B3" s="32" t="s">
        <v>40</v>
      </c>
      <c r="C3" s="32" t="s">
        <v>41</v>
      </c>
      <c r="D3" s="32" t="s">
        <v>42</v>
      </c>
      <c r="E3" s="32" t="s">
        <v>43</v>
      </c>
      <c r="F3" s="32" t="s">
        <v>44</v>
      </c>
    </row>
    <row r="4" spans="1:6" ht="15.75" thickTop="1" x14ac:dyDescent="0.25">
      <c r="A4" s="33">
        <v>1</v>
      </c>
      <c r="B4" s="33" t="s">
        <v>18</v>
      </c>
      <c r="C4" s="33" t="s">
        <v>19</v>
      </c>
      <c r="D4" s="33">
        <v>11</v>
      </c>
      <c r="E4" s="33">
        <v>15</v>
      </c>
      <c r="F4" t="str">
        <f>B4 &amp; " &amp; " &amp; C4</f>
        <v xml:space="preserve"> 2019-043-0006.mrg &amp; 2019-043-0006.samcor1</v>
      </c>
    </row>
    <row r="5" spans="1:6" x14ac:dyDescent="0.25">
      <c r="A5" s="33">
        <v>2</v>
      </c>
      <c r="B5" s="33" t="s">
        <v>20</v>
      </c>
      <c r="C5" s="33" t="s">
        <v>21</v>
      </c>
      <c r="D5" s="33">
        <v>17</v>
      </c>
      <c r="E5" s="33">
        <v>22</v>
      </c>
      <c r="F5" t="str">
        <f>B5 &amp; " &amp; " &amp; C5</f>
        <v xml:space="preserve"> 2019-043-0015.mrg &amp; 2019-043-0015.samcor1</v>
      </c>
    </row>
    <row r="6" spans="1:6" x14ac:dyDescent="0.25">
      <c r="A6" s="33">
        <v>3</v>
      </c>
      <c r="B6" s="33" t="s">
        <v>22</v>
      </c>
      <c r="C6" s="33" t="s">
        <v>23</v>
      </c>
      <c r="D6" s="33">
        <v>24</v>
      </c>
      <c r="E6" s="33">
        <v>29</v>
      </c>
      <c r="F6" t="str">
        <f>B6 &amp; " &amp; " &amp; C6</f>
        <v xml:space="preserve"> 2019-043-0021.mrg &amp; 2019-043-0021.samcor1</v>
      </c>
    </row>
    <row r="7" spans="1:6" x14ac:dyDescent="0.25">
      <c r="A7" s="33">
        <v>4</v>
      </c>
      <c r="B7" s="33" t="s">
        <v>24</v>
      </c>
      <c r="C7" s="33" t="s">
        <v>25</v>
      </c>
      <c r="D7" s="33">
        <v>31</v>
      </c>
      <c r="E7" s="33">
        <v>36</v>
      </c>
      <c r="F7" t="str">
        <f>B7 &amp; " &amp; " &amp; C7</f>
        <v xml:space="preserve"> 2019-043-0031.mrg &amp; 2019-043-0031.samcor1</v>
      </c>
    </row>
    <row r="8" spans="1:6" x14ac:dyDescent="0.25">
      <c r="A8" s="33">
        <v>5</v>
      </c>
      <c r="B8" s="33" t="s">
        <v>26</v>
      </c>
      <c r="C8" s="33" t="s">
        <v>27</v>
      </c>
      <c r="D8" s="33">
        <v>38</v>
      </c>
      <c r="E8" s="33">
        <v>43</v>
      </c>
      <c r="F8" t="str">
        <f>B8 &amp; " &amp; " &amp; C8</f>
        <v xml:space="preserve"> 2019-043-0035.mrg &amp; 2019-043-0035.samcor1</v>
      </c>
    </row>
    <row r="9" spans="1:6" x14ac:dyDescent="0.25">
      <c r="A9" s="33">
        <v>6</v>
      </c>
      <c r="B9" s="33" t="s">
        <v>28</v>
      </c>
      <c r="C9" s="33" t="s">
        <v>29</v>
      </c>
      <c r="D9" s="33">
        <v>45</v>
      </c>
      <c r="E9" s="33">
        <v>51</v>
      </c>
      <c r="F9" t="str">
        <f>B9 &amp; " &amp; " &amp; C9</f>
        <v xml:space="preserve"> 2019-043-0038.mrg &amp; 2019-043-0038.samcor1</v>
      </c>
    </row>
    <row r="10" spans="1:6" x14ac:dyDescent="0.25">
      <c r="A10" s="33">
        <v>7</v>
      </c>
      <c r="B10" s="33" t="s">
        <v>30</v>
      </c>
      <c r="C10" s="33" t="s">
        <v>31</v>
      </c>
      <c r="D10" s="33">
        <v>53</v>
      </c>
      <c r="E10" s="33">
        <v>58</v>
      </c>
      <c r="F10" t="str">
        <f>B10 &amp; " &amp; " &amp; C10</f>
        <v xml:space="preserve"> 2019-043-0042.mrg &amp; 2019-043-0042.samcor1</v>
      </c>
    </row>
    <row r="11" spans="1:6" x14ac:dyDescent="0.25">
      <c r="A11" s="33">
        <v>8</v>
      </c>
      <c r="B11" s="33" t="s">
        <v>32</v>
      </c>
      <c r="C11" s="33" t="s">
        <v>33</v>
      </c>
      <c r="D11" s="33">
        <v>60</v>
      </c>
      <c r="E11" s="33">
        <v>64</v>
      </c>
      <c r="F11" t="str">
        <f>B11 &amp; " &amp; " &amp; C11</f>
        <v xml:space="preserve"> 2019-043-0044.mrg &amp; 2019-043-0044.samcor1</v>
      </c>
    </row>
    <row r="12" spans="1:6" x14ac:dyDescent="0.25">
      <c r="A12" s="33">
        <v>9</v>
      </c>
      <c r="B12" s="33" t="s">
        <v>34</v>
      </c>
      <c r="C12" s="33" t="s">
        <v>35</v>
      </c>
      <c r="D12" s="33">
        <v>66</v>
      </c>
      <c r="E12" s="33">
        <v>72</v>
      </c>
      <c r="F12" t="str">
        <f>B12 &amp; " &amp; " &amp; C12</f>
        <v xml:space="preserve"> 2019-043-0046.mrg &amp; 2019-043-0046.samcor1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RowHeight="15" x14ac:dyDescent="0.25"/>
  <cols>
    <col min="1" max="1" width="4.42578125" customWidth="1"/>
    <col min="2" max="2" width="39.28515625" customWidth="1"/>
    <col min="3" max="3" width="25.7109375" customWidth="1"/>
    <col min="4" max="4" width="20.7109375" customWidth="1"/>
  </cols>
  <sheetData>
    <row r="1" spans="1:4" x14ac:dyDescent="0.25">
      <c r="A1" s="34" t="s">
        <v>47</v>
      </c>
      <c r="B1" s="34"/>
      <c r="C1" s="34"/>
    </row>
    <row r="2" spans="1:4" x14ac:dyDescent="0.25">
      <c r="A2" s="34" t="s">
        <v>48</v>
      </c>
      <c r="B2" s="34" t="s">
        <v>49</v>
      </c>
      <c r="C2" s="34" t="s">
        <v>50</v>
      </c>
      <c r="D2" t="s">
        <v>51</v>
      </c>
    </row>
    <row r="3" spans="1:4" x14ac:dyDescent="0.25">
      <c r="A3">
        <v>1</v>
      </c>
      <c r="B3" t="s">
        <v>53</v>
      </c>
      <c r="C3" t="s">
        <v>46</v>
      </c>
      <c r="D3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"/>
  <sheetViews>
    <sheetView workbookViewId="0">
      <pane ySplit="6" topLeftCell="A7" activePane="bottomLeft" state="frozenSplit"/>
      <selection pane="bottomLeft" activeCell="K17" sqref="K17:K70"/>
    </sheetView>
  </sheetViews>
  <sheetFormatPr defaultRowHeight="15" x14ac:dyDescent="0.25"/>
  <cols>
    <col min="1" max="1" width="6.7109375" customWidth="1"/>
    <col min="2" max="10" width="10.7109375" customWidth="1"/>
  </cols>
  <sheetData>
    <row r="1" spans="1:11" s="35" customFormat="1" ht="15.75" x14ac:dyDescent="0.25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35" customFormat="1" ht="15.75" x14ac:dyDescent="0.25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</row>
    <row r="3" spans="1:11" x14ac:dyDescent="0.25">
      <c r="I3">
        <v>2</v>
      </c>
    </row>
    <row r="4" spans="1:11" x14ac:dyDescent="0.25">
      <c r="A4" t="s">
        <v>78</v>
      </c>
    </row>
    <row r="5" spans="1:11" x14ac:dyDescent="0.25">
      <c r="A5" t="s">
        <v>79</v>
      </c>
    </row>
    <row r="7" spans="1:11" s="34" customFormat="1" ht="15.75" thickBot="1" x14ac:dyDescent="0.3">
      <c r="A7" s="37" t="s">
        <v>54</v>
      </c>
      <c r="B7" s="37"/>
      <c r="C7" s="37"/>
      <c r="E7" s="37" t="s">
        <v>58</v>
      </c>
      <c r="F7" s="37"/>
      <c r="G7" s="37"/>
      <c r="I7" s="37" t="s">
        <v>62</v>
      </c>
      <c r="J7" s="37"/>
    </row>
    <row r="8" spans="1:11" ht="15.75" thickTop="1" x14ac:dyDescent="0.25">
      <c r="A8" s="40"/>
      <c r="B8" s="41" t="s">
        <v>14</v>
      </c>
      <c r="C8" s="41" t="s">
        <v>55</v>
      </c>
      <c r="E8" s="39" t="s">
        <v>59</v>
      </c>
      <c r="F8" s="39"/>
      <c r="G8" s="39">
        <f>INDEX(LINEST(known_ys,known_xs,TRUE,TRUE),3,1)</f>
        <v>0.16988297399567731</v>
      </c>
      <c r="I8" s="42" t="s">
        <v>63</v>
      </c>
      <c r="J8" s="42" t="s">
        <v>64</v>
      </c>
    </row>
    <row r="9" spans="1:11" x14ac:dyDescent="0.25">
      <c r="A9" t="s">
        <v>56</v>
      </c>
      <c r="B9">
        <f>INDEX(LINEST(known_ys,known_xs,TRUE,TRUE),1,1)</f>
        <v>9.1975565601520162E-2</v>
      </c>
      <c r="C9">
        <f>INDEX(LINEST(known_ys,known_xs,TRUE,TRUE),2,1)</f>
        <v>2.8194573443434831E-2</v>
      </c>
      <c r="E9" t="s">
        <v>60</v>
      </c>
      <c r="G9">
        <f>INDEX(LINEST(known_ys,known_xs,TRUE,TRUE),3,2)</f>
        <v>0.3403228030828877</v>
      </c>
      <c r="I9">
        <f>MIN(known_xs)</f>
        <v>3.0555300000000001</v>
      </c>
      <c r="J9">
        <f>I9*$B$9+$B$10</f>
        <v>-0.26111760333228728</v>
      </c>
    </row>
    <row r="10" spans="1:11" ht="15.75" thickBot="1" x14ac:dyDescent="0.3">
      <c r="A10" s="31" t="s">
        <v>57</v>
      </c>
      <c r="B10" s="31">
        <f>INDEX(LINEST(known_ys,known_xs,TRUE,TRUE),1,2)</f>
        <v>-0.54215170329470019</v>
      </c>
      <c r="C10" s="31">
        <f>INDEX(LINEST(known_ys,known_xs,TRUE,TRUE),2,2)</f>
        <v>0.17253883354308952</v>
      </c>
      <c r="E10" s="31" t="s">
        <v>61</v>
      </c>
      <c r="F10" s="31"/>
      <c r="G10" s="31">
        <f>INDEX(LINEST(known_ys,known_xs,TRUE,TRUE),5,2)</f>
        <v>6.0226197355060851</v>
      </c>
      <c r="I10" s="31">
        <f>MAX(known_xs)</f>
        <v>9.0772200000000005</v>
      </c>
      <c r="J10" s="31">
        <f>I10*$B$9+$B$10</f>
        <v>0.29273074029473067</v>
      </c>
    </row>
    <row r="11" spans="1:11" ht="15.75" thickTop="1" x14ac:dyDescent="0.25"/>
    <row r="12" spans="1:11" x14ac:dyDescent="0.25">
      <c r="A12" t="s">
        <v>65</v>
      </c>
      <c r="D12">
        <v>54</v>
      </c>
    </row>
    <row r="13" spans="1:11" x14ac:dyDescent="0.25">
      <c r="A13" t="s">
        <v>66</v>
      </c>
      <c r="D13">
        <v>54</v>
      </c>
    </row>
    <row r="14" spans="1:11" ht="15.75" thickBot="1" x14ac:dyDescent="0.3"/>
    <row r="15" spans="1:11" s="38" customFormat="1" ht="15.75" thickTop="1" x14ac:dyDescent="0.25">
      <c r="A15" s="45" t="s">
        <v>67</v>
      </c>
      <c r="B15" s="47" t="s">
        <v>68</v>
      </c>
      <c r="C15" s="49" t="s">
        <v>7</v>
      </c>
      <c r="D15" s="47" t="s">
        <v>46</v>
      </c>
      <c r="E15" s="47" t="s">
        <v>46</v>
      </c>
      <c r="F15" s="43" t="s">
        <v>71</v>
      </c>
      <c r="G15" s="43"/>
      <c r="H15" s="52"/>
      <c r="J15" s="44" t="s">
        <v>75</v>
      </c>
      <c r="K15" s="47" t="s">
        <v>46</v>
      </c>
    </row>
    <row r="16" spans="1:11" s="38" customFormat="1" ht="15.75" thickBot="1" x14ac:dyDescent="0.3">
      <c r="A16" s="46" t="s">
        <v>39</v>
      </c>
      <c r="B16" s="48" t="s">
        <v>69</v>
      </c>
      <c r="C16" s="50" t="s">
        <v>70</v>
      </c>
      <c r="D16" s="48" t="s">
        <v>70</v>
      </c>
      <c r="E16" s="48" t="s">
        <v>16</v>
      </c>
      <c r="F16" s="51" t="s">
        <v>72</v>
      </c>
      <c r="G16" s="51" t="s">
        <v>73</v>
      </c>
      <c r="H16" s="53" t="s">
        <v>74</v>
      </c>
      <c r="J16" s="54" t="s">
        <v>63</v>
      </c>
      <c r="K16" s="53" t="s">
        <v>76</v>
      </c>
    </row>
    <row r="17" spans="1:11" ht="15.75" thickTop="1" x14ac:dyDescent="0.25">
      <c r="A17" s="55">
        <v>1</v>
      </c>
      <c r="B17" s="57" t="s">
        <v>77</v>
      </c>
      <c r="C17" s="58">
        <v>30.9924</v>
      </c>
      <c r="D17" s="57">
        <v>4.2165499999999998</v>
      </c>
      <c r="E17" s="57">
        <v>3.82715E-2</v>
      </c>
      <c r="F17" s="58">
        <v>-0.39744800000000002</v>
      </c>
      <c r="G17" s="58">
        <f>D17*$B$9+$B$10</f>
        <v>-0.15433213215761038</v>
      </c>
      <c r="H17" s="57">
        <f>G17-F17</f>
        <v>0.24311586784238964</v>
      </c>
      <c r="J17" s="61">
        <v>4.2165499999999998</v>
      </c>
      <c r="K17" s="57">
        <v>-0.39744800000000002</v>
      </c>
    </row>
    <row r="18" spans="1:11" x14ac:dyDescent="0.25">
      <c r="A18" s="55">
        <v>1</v>
      </c>
      <c r="B18" s="57" t="s">
        <v>77</v>
      </c>
      <c r="C18" s="58">
        <v>20.012599999999999</v>
      </c>
      <c r="D18" s="57">
        <v>4.5136399999999997</v>
      </c>
      <c r="E18" s="57">
        <v>4.3345600000000003E-3</v>
      </c>
      <c r="F18" s="58">
        <v>-5.3356599999999997E-2</v>
      </c>
      <c r="G18" s="58">
        <f>D18*$B$9+$B$10</f>
        <v>-0.12700711137305476</v>
      </c>
      <c r="H18" s="57">
        <f>G18-F18</f>
        <v>-7.3650511373054756E-2</v>
      </c>
      <c r="J18" s="61">
        <v>4.5136399999999997</v>
      </c>
      <c r="K18" s="57">
        <v>-5.3356599999999997E-2</v>
      </c>
    </row>
    <row r="19" spans="1:11" x14ac:dyDescent="0.25">
      <c r="A19" s="55">
        <v>1</v>
      </c>
      <c r="B19" s="57" t="s">
        <v>77</v>
      </c>
      <c r="C19" s="58">
        <v>10.0069</v>
      </c>
      <c r="D19" s="57">
        <v>5.5690900000000001</v>
      </c>
      <c r="E19" s="57">
        <v>1.04765E-2</v>
      </c>
      <c r="F19" s="58">
        <v>-0.228909</v>
      </c>
      <c r="G19" s="58">
        <f>D19*$B$9+$B$10</f>
        <v>-2.9931500658930243E-2</v>
      </c>
      <c r="H19" s="57">
        <f>G19-F19</f>
        <v>0.19897749934106976</v>
      </c>
      <c r="J19" s="61">
        <v>5.5690900000000001</v>
      </c>
      <c r="K19" s="57">
        <v>-0.228909</v>
      </c>
    </row>
    <row r="20" spans="1:11" x14ac:dyDescent="0.25">
      <c r="A20" s="55">
        <v>1</v>
      </c>
      <c r="B20" s="57" t="s">
        <v>77</v>
      </c>
      <c r="C20" s="58">
        <v>5.0333500000000004</v>
      </c>
      <c r="D20" s="57">
        <v>6.4987000000000004</v>
      </c>
      <c r="E20" s="57">
        <v>9.6125800000000008E-3</v>
      </c>
      <c r="F20" s="58">
        <v>-0.14729900000000001</v>
      </c>
      <c r="G20" s="58">
        <f>D20*$B$9+$B$10</f>
        <v>5.5569904879898879E-2</v>
      </c>
      <c r="H20" s="57">
        <f>G20-F20</f>
        <v>0.20286890487989889</v>
      </c>
      <c r="J20" s="61">
        <v>6.4987000000000004</v>
      </c>
      <c r="K20" s="57">
        <v>-0.14729900000000001</v>
      </c>
    </row>
    <row r="21" spans="1:11" ht="15.75" thickBot="1" x14ac:dyDescent="0.3">
      <c r="A21" s="55">
        <v>1</v>
      </c>
      <c r="B21" s="57" t="s">
        <v>77</v>
      </c>
      <c r="C21" s="58">
        <v>1.99058</v>
      </c>
      <c r="D21" s="57">
        <v>6.7672600000000003</v>
      </c>
      <c r="E21" s="57">
        <v>6.7137999999999998E-3</v>
      </c>
      <c r="F21" s="58">
        <v>-8.37426E-2</v>
      </c>
      <c r="G21" s="58">
        <f>D21*$B$9+$B$10</f>
        <v>8.0270862777843122E-2</v>
      </c>
      <c r="H21" s="57">
        <f>G21-F21</f>
        <v>0.16401346277784312</v>
      </c>
      <c r="J21" s="61">
        <v>6.7672600000000003</v>
      </c>
      <c r="K21" s="57">
        <v>-8.37426E-2</v>
      </c>
    </row>
    <row r="22" spans="1:11" ht="15.75" thickTop="1" x14ac:dyDescent="0.25">
      <c r="A22" s="56">
        <v>2</v>
      </c>
      <c r="B22" s="57" t="s">
        <v>77</v>
      </c>
      <c r="C22" s="59">
        <v>38.592199999999998</v>
      </c>
      <c r="D22" s="60">
        <v>3.1913399999999998</v>
      </c>
      <c r="E22" s="60">
        <v>1.2133400000000001E-2</v>
      </c>
      <c r="F22" s="59">
        <v>-0.59865500000000005</v>
      </c>
      <c r="G22" s="59">
        <f>D22*$B$9+$B$10</f>
        <v>-0.24862640176794487</v>
      </c>
      <c r="H22" s="60">
        <f>G22-F22</f>
        <v>0.35002859823205518</v>
      </c>
      <c r="J22" s="61">
        <v>3.1913399999999998</v>
      </c>
      <c r="K22" s="57">
        <v>-0.59865500000000005</v>
      </c>
    </row>
    <row r="23" spans="1:11" x14ac:dyDescent="0.25">
      <c r="A23" s="55">
        <v>2</v>
      </c>
      <c r="B23" s="57" t="s">
        <v>77</v>
      </c>
      <c r="C23" s="58">
        <v>30.032</v>
      </c>
      <c r="D23" s="57">
        <v>4.5009100000000002</v>
      </c>
      <c r="E23" s="57">
        <v>9.5597000000000008E-3</v>
      </c>
      <c r="F23" s="58">
        <v>0.129913</v>
      </c>
      <c r="G23" s="58">
        <f>D23*$B$9+$B$10</f>
        <v>-0.12817796032316209</v>
      </c>
      <c r="H23" s="57">
        <f>G23-F23</f>
        <v>-0.25809096032316209</v>
      </c>
      <c r="J23" s="61">
        <v>4.5009100000000002</v>
      </c>
      <c r="K23" s="57">
        <v>0.129913</v>
      </c>
    </row>
    <row r="24" spans="1:11" x14ac:dyDescent="0.25">
      <c r="A24" s="55">
        <v>2</v>
      </c>
      <c r="B24" s="57" t="s">
        <v>77</v>
      </c>
      <c r="C24" s="58">
        <v>20.0151</v>
      </c>
      <c r="D24" s="57">
        <v>4.7913899999999998</v>
      </c>
      <c r="E24" s="57">
        <v>1.56162E-2</v>
      </c>
      <c r="F24" s="58">
        <v>1.8390199999999999E-2</v>
      </c>
      <c r="G24" s="58">
        <f>D24*$B$9+$B$10</f>
        <v>-0.10146089802723252</v>
      </c>
      <c r="H24" s="57">
        <f>G24-F24</f>
        <v>-0.11985109802723251</v>
      </c>
      <c r="J24" s="61">
        <v>4.7913899999999998</v>
      </c>
      <c r="K24" s="57">
        <v>1.8390199999999999E-2</v>
      </c>
    </row>
    <row r="25" spans="1:11" x14ac:dyDescent="0.25">
      <c r="A25" s="55">
        <v>2</v>
      </c>
      <c r="B25" s="57" t="s">
        <v>77</v>
      </c>
      <c r="C25" s="58">
        <v>10.018000000000001</v>
      </c>
      <c r="D25" s="57">
        <v>6.2018300000000002</v>
      </c>
      <c r="E25" s="57">
        <v>9.4652899999999998E-2</v>
      </c>
      <c r="F25" s="58">
        <v>1.08342E-2</v>
      </c>
      <c r="G25" s="58">
        <f>D25*$B$9+$B$10</f>
        <v>2.8265118719775661E-2</v>
      </c>
      <c r="H25" s="57">
        <f>G25-F25</f>
        <v>1.7430918719775659E-2</v>
      </c>
      <c r="J25" s="61">
        <v>6.2018300000000002</v>
      </c>
      <c r="K25" s="57">
        <v>1.08342E-2</v>
      </c>
    </row>
    <row r="26" spans="1:11" x14ac:dyDescent="0.25">
      <c r="A26" s="55">
        <v>2</v>
      </c>
      <c r="B26" s="57" t="s">
        <v>77</v>
      </c>
      <c r="C26" s="58">
        <v>5.0442200000000001</v>
      </c>
      <c r="D26" s="57">
        <v>7.8517999999999999</v>
      </c>
      <c r="E26" s="57">
        <v>2.04172E-2</v>
      </c>
      <c r="F26" s="58">
        <v>0.34679700000000002</v>
      </c>
      <c r="G26" s="58">
        <f>D26*$B$9+$B$10</f>
        <v>0.18002204269531585</v>
      </c>
      <c r="H26" s="57">
        <f>G26-F26</f>
        <v>-0.16677495730468417</v>
      </c>
      <c r="J26" s="61">
        <v>7.8517999999999999</v>
      </c>
      <c r="K26" s="57">
        <v>0.34679700000000002</v>
      </c>
    </row>
    <row r="27" spans="1:11" ht="15.75" thickBot="1" x14ac:dyDescent="0.3">
      <c r="A27" s="55">
        <v>2</v>
      </c>
      <c r="B27" s="57" t="s">
        <v>77</v>
      </c>
      <c r="C27" s="58">
        <v>1.9921500000000001</v>
      </c>
      <c r="D27" s="57">
        <v>8.0166400000000007</v>
      </c>
      <c r="E27" s="57">
        <v>0.12996199999999999</v>
      </c>
      <c r="F27" s="58">
        <v>0.32064300000000001</v>
      </c>
      <c r="G27" s="58">
        <f>D27*$B$9+$B$10</f>
        <v>0.19518329492907049</v>
      </c>
      <c r="H27" s="57">
        <f>G27-F27</f>
        <v>-0.12545970507092952</v>
      </c>
      <c r="J27" s="61">
        <v>8.0166400000000007</v>
      </c>
      <c r="K27" s="57">
        <v>0.32064300000000001</v>
      </c>
    </row>
    <row r="28" spans="1:11" ht="15.75" thickTop="1" x14ac:dyDescent="0.25">
      <c r="A28" s="56">
        <v>3</v>
      </c>
      <c r="B28" s="57" t="s">
        <v>77</v>
      </c>
      <c r="C28" s="59">
        <v>41.973399999999998</v>
      </c>
      <c r="D28" s="60">
        <v>3.0555300000000001</v>
      </c>
      <c r="E28" s="60">
        <v>7.56085E-3</v>
      </c>
      <c r="F28" s="59">
        <v>-0.445469</v>
      </c>
      <c r="G28" s="59">
        <f>D28*$B$9+$B$10</f>
        <v>-0.26111760333228728</v>
      </c>
      <c r="H28" s="60">
        <f>G28-F28</f>
        <v>0.18435139666771272</v>
      </c>
      <c r="J28" s="61">
        <v>3.0555300000000001</v>
      </c>
      <c r="K28" s="57">
        <v>-0.445469</v>
      </c>
    </row>
    <row r="29" spans="1:11" x14ac:dyDescent="0.25">
      <c r="A29" s="55">
        <v>3</v>
      </c>
      <c r="B29" s="57" t="s">
        <v>77</v>
      </c>
      <c r="C29" s="58">
        <v>30.0745</v>
      </c>
      <c r="D29" s="57">
        <v>4.4340700000000002</v>
      </c>
      <c r="E29" s="57">
        <v>1.14097E-2</v>
      </c>
      <c r="F29" s="58">
        <v>8.6070499999999994E-2</v>
      </c>
      <c r="G29" s="58">
        <f>D29*$B$9+$B$10</f>
        <v>-0.13432560712796765</v>
      </c>
      <c r="H29" s="57">
        <f>G29-F29</f>
        <v>-0.22039610712796764</v>
      </c>
      <c r="J29" s="61">
        <v>4.4340700000000002</v>
      </c>
      <c r="K29" s="57">
        <v>8.6070499999999994E-2</v>
      </c>
    </row>
    <row r="30" spans="1:11" x14ac:dyDescent="0.25">
      <c r="A30" s="55">
        <v>3</v>
      </c>
      <c r="B30" s="57" t="s">
        <v>77</v>
      </c>
      <c r="C30" s="58">
        <v>19.995200000000001</v>
      </c>
      <c r="D30" s="57">
        <v>4.5566599999999999</v>
      </c>
      <c r="E30" s="57">
        <v>7.2133400000000004E-3</v>
      </c>
      <c r="F30" s="58">
        <v>-4.8335999999999997E-2</v>
      </c>
      <c r="G30" s="58">
        <f>D30*$B$9+$B$10</f>
        <v>-0.12305032254087733</v>
      </c>
      <c r="H30" s="57">
        <f>G30-F30</f>
        <v>-7.4714322540877343E-2</v>
      </c>
      <c r="J30" s="61">
        <v>4.5566599999999999</v>
      </c>
      <c r="K30" s="57">
        <v>-4.8335999999999997E-2</v>
      </c>
    </row>
    <row r="31" spans="1:11" x14ac:dyDescent="0.25">
      <c r="A31" s="55">
        <v>3</v>
      </c>
      <c r="B31" s="57" t="s">
        <v>77</v>
      </c>
      <c r="C31" s="58">
        <v>10.0128</v>
      </c>
      <c r="D31" s="57">
        <v>6.9362599999999999</v>
      </c>
      <c r="E31" s="57">
        <v>1.53799E-2</v>
      </c>
      <c r="F31" s="58">
        <v>0.43925700000000001</v>
      </c>
      <c r="G31" s="58">
        <f>D31*$B$9+$B$10</f>
        <v>9.5814733364500082E-2</v>
      </c>
      <c r="H31" s="57">
        <f>G31-F31</f>
        <v>-0.34344226663549993</v>
      </c>
      <c r="J31" s="61">
        <v>6.9362599999999999</v>
      </c>
      <c r="K31" s="57">
        <v>0.43925700000000001</v>
      </c>
    </row>
    <row r="32" spans="1:11" x14ac:dyDescent="0.25">
      <c r="A32" s="55">
        <v>3</v>
      </c>
      <c r="B32" s="57" t="s">
        <v>77</v>
      </c>
      <c r="C32" s="58">
        <v>5.0289400000000004</v>
      </c>
      <c r="D32" s="57">
        <v>8.4527400000000004</v>
      </c>
      <c r="E32" s="57">
        <v>0.25667200000000001</v>
      </c>
      <c r="F32" s="58">
        <v>-8.2578700000000005E-3</v>
      </c>
      <c r="G32" s="58">
        <f>D32*$B$9+$B$10</f>
        <v>0.23529383908789336</v>
      </c>
      <c r="H32" s="57">
        <f>G32-F32</f>
        <v>0.24355170908789336</v>
      </c>
      <c r="J32" s="61">
        <v>8.4527400000000004</v>
      </c>
      <c r="K32" s="57">
        <v>-8.2578700000000005E-3</v>
      </c>
    </row>
    <row r="33" spans="1:11" ht="15.75" thickBot="1" x14ac:dyDescent="0.3">
      <c r="A33" s="55">
        <v>3</v>
      </c>
      <c r="B33" s="57" t="s">
        <v>77</v>
      </c>
      <c r="C33" s="58">
        <v>1.9334899999999999</v>
      </c>
      <c r="D33" s="57">
        <v>8.0945599999999995</v>
      </c>
      <c r="E33" s="57">
        <v>0.113276</v>
      </c>
      <c r="F33" s="58">
        <v>-0.60844399999999998</v>
      </c>
      <c r="G33" s="58">
        <f>D33*$B$9+$B$10</f>
        <v>0.20235003100074078</v>
      </c>
      <c r="H33" s="57">
        <f>G33-F33</f>
        <v>0.81079403100074077</v>
      </c>
      <c r="J33" s="61">
        <v>8.0945599999999995</v>
      </c>
      <c r="K33" s="57">
        <v>-0.60844399999999998</v>
      </c>
    </row>
    <row r="34" spans="1:11" ht="15.75" thickTop="1" x14ac:dyDescent="0.25">
      <c r="A34" s="56">
        <v>4</v>
      </c>
      <c r="B34" s="57" t="s">
        <v>77</v>
      </c>
      <c r="C34" s="59">
        <v>36.971200000000003</v>
      </c>
      <c r="D34" s="60">
        <v>3.56175</v>
      </c>
      <c r="E34" s="60">
        <v>1.07283E-2</v>
      </c>
      <c r="F34" s="59">
        <v>-0.50124899999999994</v>
      </c>
      <c r="G34" s="59">
        <f>D34*$B$9+$B$10</f>
        <v>-0.21455773251348575</v>
      </c>
      <c r="H34" s="60">
        <f>G34-F34</f>
        <v>0.28669126748651419</v>
      </c>
      <c r="J34" s="61">
        <v>3.56175</v>
      </c>
      <c r="K34" s="57">
        <v>-0.50124899999999994</v>
      </c>
    </row>
    <row r="35" spans="1:11" x14ac:dyDescent="0.25">
      <c r="A35" s="55">
        <v>4</v>
      </c>
      <c r="B35" s="57" t="s">
        <v>77</v>
      </c>
      <c r="C35" s="58">
        <v>30.046900000000001</v>
      </c>
      <c r="D35" s="57">
        <v>4.0080099999999996</v>
      </c>
      <c r="E35" s="57">
        <v>7.1632299999999996E-3</v>
      </c>
      <c r="F35" s="58">
        <v>3.50122E-2</v>
      </c>
      <c r="G35" s="58">
        <f>D35*$B$9+$B$10</f>
        <v>-0.17351271660815143</v>
      </c>
      <c r="H35" s="57">
        <f>G35-F35</f>
        <v>-0.20852491660815142</v>
      </c>
      <c r="J35" s="61">
        <v>4.0080099999999996</v>
      </c>
      <c r="K35" s="57">
        <v>3.50122E-2</v>
      </c>
    </row>
    <row r="36" spans="1:11" x14ac:dyDescent="0.25">
      <c r="A36" s="55">
        <v>4</v>
      </c>
      <c r="B36" s="57" t="s">
        <v>77</v>
      </c>
      <c r="C36" s="58">
        <v>20.0242</v>
      </c>
      <c r="D36" s="57">
        <v>4.4012900000000004</v>
      </c>
      <c r="E36" s="57">
        <v>1.1035400000000001E-2</v>
      </c>
      <c r="F36" s="58">
        <v>-6.9714100000000001E-2</v>
      </c>
      <c r="G36" s="58">
        <f>D36*$B$9+$B$10</f>
        <v>-0.13734056616838547</v>
      </c>
      <c r="H36" s="57">
        <f>G36-F36</f>
        <v>-6.7626466168385468E-2</v>
      </c>
      <c r="J36" s="61">
        <v>4.4012900000000004</v>
      </c>
      <c r="K36" s="57">
        <v>-6.9714100000000001E-2</v>
      </c>
    </row>
    <row r="37" spans="1:11" x14ac:dyDescent="0.25">
      <c r="A37" s="55">
        <v>4</v>
      </c>
      <c r="B37" s="57" t="s">
        <v>77</v>
      </c>
      <c r="C37" s="58">
        <v>10.015000000000001</v>
      </c>
      <c r="D37" s="57">
        <v>5.7912299999999997</v>
      </c>
      <c r="E37" s="57">
        <v>3.5700700000000002E-2</v>
      </c>
      <c r="F37" s="58">
        <v>0.42322799999999999</v>
      </c>
      <c r="G37" s="58">
        <f>D37*$B$9+$B$10</f>
        <v>-9.5000485162086701E-3</v>
      </c>
      <c r="H37" s="57">
        <f>G37-F37</f>
        <v>-0.43272804851620866</v>
      </c>
      <c r="J37" s="61">
        <v>5.7912299999999997</v>
      </c>
      <c r="K37" s="57">
        <v>0.42322799999999999</v>
      </c>
    </row>
    <row r="38" spans="1:11" x14ac:dyDescent="0.25">
      <c r="A38" s="55">
        <v>4</v>
      </c>
      <c r="B38" s="57" t="s">
        <v>77</v>
      </c>
      <c r="C38" s="58">
        <v>5.0975700000000002</v>
      </c>
      <c r="D38" s="57">
        <v>9.0772200000000005</v>
      </c>
      <c r="E38" s="57">
        <v>4.99707E-2</v>
      </c>
      <c r="F38" s="58">
        <v>1.5042199999999999</v>
      </c>
      <c r="G38" s="58">
        <f>D38*$B$9+$B$10</f>
        <v>0.29273074029473067</v>
      </c>
      <c r="H38" s="57">
        <f>G38-F38</f>
        <v>-1.2114892597052691</v>
      </c>
      <c r="J38" s="61">
        <v>9.0772200000000005</v>
      </c>
      <c r="K38" s="57">
        <v>1.5042199999999999</v>
      </c>
    </row>
    <row r="39" spans="1:11" ht="15.75" thickBot="1" x14ac:dyDescent="0.3">
      <c r="A39" s="55">
        <v>4</v>
      </c>
      <c r="B39" s="57" t="s">
        <v>77</v>
      </c>
      <c r="C39" s="58">
        <v>1.7271000000000001</v>
      </c>
      <c r="D39" s="57">
        <v>8.2197700000000005</v>
      </c>
      <c r="E39" s="57">
        <v>2.0913600000000001E-2</v>
      </c>
      <c r="F39" s="58">
        <v>-0.30022900000000002</v>
      </c>
      <c r="G39" s="58">
        <f>D39*$B$9+$B$10</f>
        <v>0.21386629156970727</v>
      </c>
      <c r="H39" s="57">
        <f>G39-F39</f>
        <v>0.51409529156970724</v>
      </c>
      <c r="J39" s="61">
        <v>8.2197700000000005</v>
      </c>
      <c r="K39" s="57">
        <v>-0.30022900000000002</v>
      </c>
    </row>
    <row r="40" spans="1:11" ht="15.75" thickTop="1" x14ac:dyDescent="0.25">
      <c r="A40" s="56">
        <v>5</v>
      </c>
      <c r="B40" s="57" t="s">
        <v>77</v>
      </c>
      <c r="C40" s="59">
        <v>43.398200000000003</v>
      </c>
      <c r="D40" s="60">
        <v>3.7613500000000002</v>
      </c>
      <c r="E40" s="60">
        <v>8.4742099999999994E-3</v>
      </c>
      <c r="F40" s="59">
        <v>-0.26264700000000002</v>
      </c>
      <c r="G40" s="59">
        <f>D40*$B$9+$B$10</f>
        <v>-0.19619940961942234</v>
      </c>
      <c r="H40" s="60">
        <f>G40-F40</f>
        <v>6.6447590380577681E-2</v>
      </c>
      <c r="J40" s="61">
        <v>3.7613500000000002</v>
      </c>
      <c r="K40" s="57">
        <v>-0.26264700000000002</v>
      </c>
    </row>
    <row r="41" spans="1:11" x14ac:dyDescent="0.25">
      <c r="A41" s="55">
        <v>5</v>
      </c>
      <c r="B41" s="57" t="s">
        <v>77</v>
      </c>
      <c r="C41" s="58">
        <v>30.195499999999999</v>
      </c>
      <c r="D41" s="57">
        <v>4.0486800000000001</v>
      </c>
      <c r="E41" s="57">
        <v>1.8205200000000001E-2</v>
      </c>
      <c r="F41" s="58">
        <v>5.7676600000000001E-2</v>
      </c>
      <c r="G41" s="58">
        <f>D41*$B$9+$B$10</f>
        <v>-0.16977207035513753</v>
      </c>
      <c r="H41" s="57">
        <f>G41-F41</f>
        <v>-0.22744867035513752</v>
      </c>
      <c r="J41" s="61">
        <v>4.0486800000000001</v>
      </c>
      <c r="K41" s="57">
        <v>5.7676600000000001E-2</v>
      </c>
    </row>
    <row r="42" spans="1:11" x14ac:dyDescent="0.25">
      <c r="A42" s="55">
        <v>5</v>
      </c>
      <c r="B42" s="57" t="s">
        <v>77</v>
      </c>
      <c r="C42" s="58">
        <v>20.014700000000001</v>
      </c>
      <c r="D42" s="57">
        <v>5.1609699999999998</v>
      </c>
      <c r="E42" s="57">
        <v>1.1942899999999999E-2</v>
      </c>
      <c r="F42" s="58">
        <v>1.2975199999999999E-2</v>
      </c>
      <c r="G42" s="58">
        <f>D42*$B$9+$B$10</f>
        <v>-6.7468568492222714E-2</v>
      </c>
      <c r="H42" s="57">
        <f>G42-F42</f>
        <v>-8.0443768492222706E-2</v>
      </c>
      <c r="J42" s="61">
        <v>5.1609699999999998</v>
      </c>
      <c r="K42" s="57">
        <v>1.2975199999999999E-2</v>
      </c>
    </row>
    <row r="43" spans="1:11" x14ac:dyDescent="0.25">
      <c r="A43" s="55">
        <v>5</v>
      </c>
      <c r="B43" s="57" t="s">
        <v>77</v>
      </c>
      <c r="C43" s="58">
        <v>10.029199999999999</v>
      </c>
      <c r="D43" s="57">
        <v>8.89236</v>
      </c>
      <c r="E43" s="57">
        <v>4.9506300000000003E-2</v>
      </c>
      <c r="F43" s="58">
        <v>1.08236</v>
      </c>
      <c r="G43" s="58">
        <f>D43*$B$9+$B$10</f>
        <v>0.27572813723763367</v>
      </c>
      <c r="H43" s="57">
        <f>G43-F43</f>
        <v>-0.80663186276236631</v>
      </c>
      <c r="J43" s="61">
        <v>8.89236</v>
      </c>
      <c r="K43" s="57">
        <v>1.08236</v>
      </c>
    </row>
    <row r="44" spans="1:11" x14ac:dyDescent="0.25">
      <c r="A44" s="55">
        <v>5</v>
      </c>
      <c r="B44" s="57" t="s">
        <v>77</v>
      </c>
      <c r="C44" s="58">
        <v>5.05525</v>
      </c>
      <c r="D44" s="57">
        <v>8.5513600000000007</v>
      </c>
      <c r="E44" s="57">
        <v>7.2095900000000004E-2</v>
      </c>
      <c r="F44" s="58">
        <v>-0.17364299999999999</v>
      </c>
      <c r="G44" s="58">
        <f>D44*$B$9+$B$10</f>
        <v>0.24436446936751532</v>
      </c>
      <c r="H44" s="57">
        <f>G44-F44</f>
        <v>0.41800746936751532</v>
      </c>
      <c r="J44" s="61">
        <v>8.5513600000000007</v>
      </c>
      <c r="K44" s="57">
        <v>-0.17364299999999999</v>
      </c>
    </row>
    <row r="45" spans="1:11" ht="15.75" thickBot="1" x14ac:dyDescent="0.3">
      <c r="A45" s="55">
        <v>5</v>
      </c>
      <c r="B45" s="57" t="s">
        <v>77</v>
      </c>
      <c r="C45" s="58">
        <v>1.4335800000000001</v>
      </c>
      <c r="D45" s="57">
        <v>8.1024399999999996</v>
      </c>
      <c r="E45" s="57">
        <v>1.8450500000000002E-2</v>
      </c>
      <c r="F45" s="58">
        <v>-0.25656000000000001</v>
      </c>
      <c r="G45" s="58">
        <f>D45*$B$9+$B$10</f>
        <v>0.20307479845768084</v>
      </c>
      <c r="H45" s="57">
        <f>G45-F45</f>
        <v>0.45963479845768085</v>
      </c>
      <c r="J45" s="61">
        <v>8.1024399999999996</v>
      </c>
      <c r="K45" s="57">
        <v>-0.25656000000000001</v>
      </c>
    </row>
    <row r="46" spans="1:11" ht="15.75" thickTop="1" x14ac:dyDescent="0.25">
      <c r="A46" s="56">
        <v>6</v>
      </c>
      <c r="B46" s="57" t="s">
        <v>77</v>
      </c>
      <c r="C46" s="59">
        <v>46.486600000000003</v>
      </c>
      <c r="D46" s="60">
        <v>3.9184800000000002</v>
      </c>
      <c r="E46" s="60">
        <v>7.9681999999999999E-3</v>
      </c>
      <c r="F46" s="59">
        <v>-0.41552299999999998</v>
      </c>
      <c r="G46" s="59">
        <f>D46*$B$9+$B$10</f>
        <v>-0.18174728899645543</v>
      </c>
      <c r="H46" s="60">
        <f>G46-F46</f>
        <v>0.23377571100354455</v>
      </c>
      <c r="J46" s="61">
        <v>3.9184800000000002</v>
      </c>
      <c r="K46" s="57">
        <v>-0.41552299999999998</v>
      </c>
    </row>
    <row r="47" spans="1:11" x14ac:dyDescent="0.25">
      <c r="A47" s="55">
        <v>6</v>
      </c>
      <c r="B47" s="57" t="s">
        <v>77</v>
      </c>
      <c r="C47" s="58">
        <v>40.015799999999999</v>
      </c>
      <c r="D47" s="57">
        <v>4.3751100000000003</v>
      </c>
      <c r="E47" s="57">
        <v>9.8474300000000008E-3</v>
      </c>
      <c r="F47" s="58">
        <v>9.3107700000000002E-2</v>
      </c>
      <c r="G47" s="58">
        <f>D47*$B$9+$B$10</f>
        <v>-0.13974848647583327</v>
      </c>
      <c r="H47" s="57">
        <f>G47-F47</f>
        <v>-0.23285618647583328</v>
      </c>
      <c r="J47" s="61">
        <v>4.3751100000000003</v>
      </c>
      <c r="K47" s="57">
        <v>9.3107700000000002E-2</v>
      </c>
    </row>
    <row r="48" spans="1:11" x14ac:dyDescent="0.25">
      <c r="A48" s="55">
        <v>6</v>
      </c>
      <c r="B48" s="57" t="s">
        <v>77</v>
      </c>
      <c r="C48" s="58">
        <v>30.030100000000001</v>
      </c>
      <c r="D48" s="57">
        <v>4.6739300000000004</v>
      </c>
      <c r="E48" s="57">
        <v>7.5731699999999997E-3</v>
      </c>
      <c r="F48" s="58">
        <v>6.2925300000000003E-2</v>
      </c>
      <c r="G48" s="58">
        <f>D48*$B$9+$B$10</f>
        <v>-0.112264347962787</v>
      </c>
      <c r="H48" s="57">
        <f>G48-F48</f>
        <v>-0.17518964796278702</v>
      </c>
      <c r="J48" s="61">
        <v>4.6739300000000004</v>
      </c>
      <c r="K48" s="57">
        <v>6.2925300000000003E-2</v>
      </c>
    </row>
    <row r="49" spans="1:11" x14ac:dyDescent="0.25">
      <c r="A49" s="55">
        <v>6</v>
      </c>
      <c r="B49" s="57" t="s">
        <v>77</v>
      </c>
      <c r="C49" s="58">
        <v>19.972200000000001</v>
      </c>
      <c r="D49" s="57">
        <v>4.9648199999999996</v>
      </c>
      <c r="E49" s="57">
        <v>9.6259199999999996E-3</v>
      </c>
      <c r="F49" s="58">
        <v>6.18176E-2</v>
      </c>
      <c r="G49" s="58">
        <f>D49*$B$9+$B$10</f>
        <v>-8.5509575684960926E-2</v>
      </c>
      <c r="H49" s="57">
        <f>G49-F49</f>
        <v>-0.14732717568496093</v>
      </c>
      <c r="J49" s="61">
        <v>4.9648199999999996</v>
      </c>
      <c r="K49" s="57">
        <v>6.18176E-2</v>
      </c>
    </row>
    <row r="50" spans="1:11" x14ac:dyDescent="0.25">
      <c r="A50" s="55">
        <v>6</v>
      </c>
      <c r="B50" s="57" t="s">
        <v>77</v>
      </c>
      <c r="C50" s="58">
        <v>10.016299999999999</v>
      </c>
      <c r="D50" s="57">
        <v>6.8768799999999999</v>
      </c>
      <c r="E50" s="57">
        <v>2.3628900000000001E-2</v>
      </c>
      <c r="F50" s="58">
        <v>0.70987599999999995</v>
      </c>
      <c r="G50" s="58">
        <f>D50*$B$9+$B$10</f>
        <v>9.0353224279081767E-2</v>
      </c>
      <c r="H50" s="57">
        <f>G50-F50</f>
        <v>-0.61952277572091818</v>
      </c>
      <c r="J50" s="61">
        <v>6.8768799999999999</v>
      </c>
      <c r="K50" s="57">
        <v>0.70987599999999995</v>
      </c>
    </row>
    <row r="51" spans="1:11" x14ac:dyDescent="0.25">
      <c r="A51" s="55">
        <v>6</v>
      </c>
      <c r="B51" s="57" t="s">
        <v>77</v>
      </c>
      <c r="C51" s="58">
        <v>5.0359999999999996</v>
      </c>
      <c r="D51" s="57">
        <v>8.0315600000000007</v>
      </c>
      <c r="E51" s="57">
        <v>2.67324E-2</v>
      </c>
      <c r="F51" s="58">
        <v>-6.43539E-3</v>
      </c>
      <c r="G51" s="58">
        <f>D51*$B$9+$B$10</f>
        <v>0.1965555703678451</v>
      </c>
      <c r="H51" s="57">
        <f>G51-F51</f>
        <v>0.20299096036784511</v>
      </c>
      <c r="J51" s="61">
        <v>8.0315600000000007</v>
      </c>
      <c r="K51" s="57">
        <v>-6.43539E-3</v>
      </c>
    </row>
    <row r="52" spans="1:11" ht="15.75" thickBot="1" x14ac:dyDescent="0.3">
      <c r="A52" s="55">
        <v>6</v>
      </c>
      <c r="B52" s="57" t="s">
        <v>77</v>
      </c>
      <c r="C52" s="58">
        <v>2.1099000000000001</v>
      </c>
      <c r="D52" s="57">
        <v>8.1006</v>
      </c>
      <c r="E52" s="57">
        <v>1.9283399999999999E-2</v>
      </c>
      <c r="F52" s="58">
        <v>-0.15839900000000001</v>
      </c>
      <c r="G52" s="58">
        <f>D52*$B$9+$B$10</f>
        <v>0.20290556341697408</v>
      </c>
      <c r="H52" s="57">
        <f>G52-F52</f>
        <v>0.36130456341697409</v>
      </c>
      <c r="J52" s="61">
        <v>8.1006</v>
      </c>
      <c r="K52" s="57">
        <v>-0.15839900000000001</v>
      </c>
    </row>
    <row r="53" spans="1:11" ht="15.75" thickTop="1" x14ac:dyDescent="0.25">
      <c r="A53" s="56">
        <v>7</v>
      </c>
      <c r="B53" s="57" t="s">
        <v>77</v>
      </c>
      <c r="C53" s="59">
        <v>36.21</v>
      </c>
      <c r="D53" s="60">
        <v>4.3988800000000001</v>
      </c>
      <c r="E53" s="60">
        <v>9.3382499999999993E-3</v>
      </c>
      <c r="F53" s="59">
        <v>-0.490116</v>
      </c>
      <c r="G53" s="59">
        <f>D53*$B$9+$B$10</f>
        <v>-0.13756222728148515</v>
      </c>
      <c r="H53" s="60">
        <f>G53-F53</f>
        <v>0.35255377271851485</v>
      </c>
      <c r="J53" s="61">
        <v>4.3988800000000001</v>
      </c>
      <c r="K53" s="57">
        <v>-0.490116</v>
      </c>
    </row>
    <row r="54" spans="1:11" x14ac:dyDescent="0.25">
      <c r="A54" s="55">
        <v>7</v>
      </c>
      <c r="B54" s="57" t="s">
        <v>77</v>
      </c>
      <c r="C54" s="58">
        <v>29.973099999999999</v>
      </c>
      <c r="D54" s="57">
        <v>4.6232899999999999</v>
      </c>
      <c r="E54" s="57">
        <v>7.1321199999999996E-3</v>
      </c>
      <c r="F54" s="58">
        <v>-7.7052099999999997E-3</v>
      </c>
      <c r="G54" s="58">
        <f>D54*$B$9+$B$10</f>
        <v>-0.11692199060484804</v>
      </c>
      <c r="H54" s="57">
        <f>G54-F54</f>
        <v>-0.10921678060484803</v>
      </c>
      <c r="J54" s="61">
        <v>4.6232899999999999</v>
      </c>
      <c r="K54" s="57">
        <v>-7.7052099999999997E-3</v>
      </c>
    </row>
    <row r="55" spans="1:11" x14ac:dyDescent="0.25">
      <c r="A55" s="55">
        <v>7</v>
      </c>
      <c r="B55" s="57" t="s">
        <v>77</v>
      </c>
      <c r="C55" s="58">
        <v>20.031199999999998</v>
      </c>
      <c r="D55" s="57">
        <v>5.0183600000000004</v>
      </c>
      <c r="E55" s="57">
        <v>7.3582499999999995E-2</v>
      </c>
      <c r="F55" s="58">
        <v>0.14235700000000001</v>
      </c>
      <c r="G55" s="58">
        <f>D55*$B$9+$B$10</f>
        <v>-8.0585203902655445E-2</v>
      </c>
      <c r="H55" s="57">
        <f>G55-F55</f>
        <v>-0.22294220390265546</v>
      </c>
      <c r="J55" s="61">
        <v>5.0183600000000004</v>
      </c>
      <c r="K55" s="57">
        <v>0.14235700000000001</v>
      </c>
    </row>
    <row r="56" spans="1:11" x14ac:dyDescent="0.25">
      <c r="A56" s="55">
        <v>7</v>
      </c>
      <c r="B56" s="57" t="s">
        <v>77</v>
      </c>
      <c r="C56" s="58">
        <v>10.0228</v>
      </c>
      <c r="D56" s="57">
        <v>6.9582600000000001</v>
      </c>
      <c r="E56" s="57">
        <v>1.7519E-2</v>
      </c>
      <c r="F56" s="58">
        <v>0.43925700000000001</v>
      </c>
      <c r="G56" s="58">
        <f>D56*$B$9+$B$10</f>
        <v>9.7838195807733452E-2</v>
      </c>
      <c r="H56" s="57">
        <f>G56-F56</f>
        <v>-0.34141880419226656</v>
      </c>
      <c r="J56" s="61">
        <v>6.9582600000000001</v>
      </c>
      <c r="K56" s="57">
        <v>0.43925700000000001</v>
      </c>
    </row>
    <row r="57" spans="1:11" x14ac:dyDescent="0.25">
      <c r="A57" s="55">
        <v>7</v>
      </c>
      <c r="B57" s="57" t="s">
        <v>77</v>
      </c>
      <c r="C57" s="58">
        <v>5.02311</v>
      </c>
      <c r="D57" s="57">
        <v>6.9980000000000002</v>
      </c>
      <c r="E57" s="57">
        <v>1.10116E-2</v>
      </c>
      <c r="F57" s="58">
        <v>-0.105004</v>
      </c>
      <c r="G57" s="58">
        <f>D57*$B$9+$B$10</f>
        <v>0.10149330478473795</v>
      </c>
      <c r="H57" s="57">
        <f>G57-F57</f>
        <v>0.20649730478473793</v>
      </c>
      <c r="J57" s="61">
        <v>6.9980000000000002</v>
      </c>
      <c r="K57" s="57">
        <v>-0.105004</v>
      </c>
    </row>
    <row r="58" spans="1:11" ht="15.75" thickBot="1" x14ac:dyDescent="0.3">
      <c r="A58" s="55">
        <v>7</v>
      </c>
      <c r="B58" s="57" t="s">
        <v>77</v>
      </c>
      <c r="C58" s="58">
        <v>2.1521300000000001</v>
      </c>
      <c r="D58" s="57">
        <v>7.1153899999999997</v>
      </c>
      <c r="E58" s="57">
        <v>2.8107E-2</v>
      </c>
      <c r="F58" s="58">
        <v>-2.6610399999999999E-2</v>
      </c>
      <c r="G58" s="58">
        <f>D58*$B$9+$B$10</f>
        <v>0.11229031643070031</v>
      </c>
      <c r="H58" s="57">
        <f>G58-F58</f>
        <v>0.13890071643070032</v>
      </c>
      <c r="J58" s="61">
        <v>7.1153899999999997</v>
      </c>
      <c r="K58" s="57">
        <v>-2.6610399999999999E-2</v>
      </c>
    </row>
    <row r="59" spans="1:11" ht="15.75" thickTop="1" x14ac:dyDescent="0.25">
      <c r="A59" s="56">
        <v>8</v>
      </c>
      <c r="B59" s="57" t="s">
        <v>77</v>
      </c>
      <c r="C59" s="59">
        <v>37.207999999999998</v>
      </c>
      <c r="D59" s="60">
        <v>4.6017200000000003</v>
      </c>
      <c r="E59" s="60">
        <v>1.13256E-2</v>
      </c>
      <c r="F59" s="59">
        <v>-0.31628200000000001</v>
      </c>
      <c r="G59" s="59">
        <f>D59*$B$9+$B$10</f>
        <v>-0.11890590355487279</v>
      </c>
      <c r="H59" s="60">
        <f>G59-F59</f>
        <v>0.19737609644512721</v>
      </c>
      <c r="J59" s="61">
        <v>4.6017200000000003</v>
      </c>
      <c r="K59" s="57">
        <v>-0.31628200000000001</v>
      </c>
    </row>
    <row r="60" spans="1:11" x14ac:dyDescent="0.25">
      <c r="A60" s="55">
        <v>8</v>
      </c>
      <c r="B60" s="57" t="s">
        <v>77</v>
      </c>
      <c r="C60" s="58">
        <v>20.003699999999998</v>
      </c>
      <c r="D60" s="57">
        <v>5.4794900000000002</v>
      </c>
      <c r="E60" s="57">
        <v>9.2996799999999994E-3</v>
      </c>
      <c r="F60" s="58">
        <v>0.130494</v>
      </c>
      <c r="G60" s="58">
        <f>D60*$B$9+$B$10</f>
        <v>-3.817251133682642E-2</v>
      </c>
      <c r="H60" s="57">
        <f>G60-F60</f>
        <v>-0.16866651133682642</v>
      </c>
      <c r="J60" s="61">
        <v>5.4794900000000002</v>
      </c>
      <c r="K60" s="57">
        <v>0.130494</v>
      </c>
    </row>
    <row r="61" spans="1:11" x14ac:dyDescent="0.25">
      <c r="A61" s="55">
        <v>8</v>
      </c>
      <c r="B61" s="57" t="s">
        <v>77</v>
      </c>
      <c r="C61" s="58">
        <v>10.001200000000001</v>
      </c>
      <c r="D61" s="57">
        <v>6.4145500000000002</v>
      </c>
      <c r="E61" s="57">
        <v>9.2415799999999992E-3</v>
      </c>
      <c r="F61" s="58">
        <v>-1.7452200000000001E-2</v>
      </c>
      <c r="G61" s="58">
        <f>D61*$B$9+$B$10</f>
        <v>4.7830161034530971E-2</v>
      </c>
      <c r="H61" s="57">
        <f>G61-F61</f>
        <v>6.5282361034530972E-2</v>
      </c>
      <c r="J61" s="61">
        <v>6.4145500000000002</v>
      </c>
      <c r="K61" s="57">
        <v>-1.7452200000000001E-2</v>
      </c>
    </row>
    <row r="62" spans="1:11" x14ac:dyDescent="0.25">
      <c r="A62" s="55">
        <v>8</v>
      </c>
      <c r="B62" s="57" t="s">
        <v>77</v>
      </c>
      <c r="C62" s="58">
        <v>4.9566299999999996</v>
      </c>
      <c r="D62" s="57">
        <v>7.1326400000000003</v>
      </c>
      <c r="E62" s="57">
        <v>0.11178</v>
      </c>
      <c r="F62" s="58">
        <v>-0.109361</v>
      </c>
      <c r="G62" s="58">
        <f>D62*$B$9+$B$10</f>
        <v>0.11387689493732656</v>
      </c>
      <c r="H62" s="57">
        <f>G62-F62</f>
        <v>0.22323789493732654</v>
      </c>
      <c r="J62" s="61">
        <v>7.1326400000000003</v>
      </c>
      <c r="K62" s="57">
        <v>-0.109361</v>
      </c>
    </row>
    <row r="63" spans="1:11" ht="15.75" thickBot="1" x14ac:dyDescent="0.3">
      <c r="A63" s="55">
        <v>8</v>
      </c>
      <c r="B63" s="57" t="s">
        <v>77</v>
      </c>
      <c r="C63" s="58">
        <v>1.95156</v>
      </c>
      <c r="D63" s="57">
        <v>7.2352299999999996</v>
      </c>
      <c r="E63" s="57">
        <v>6.1106300000000002E-2</v>
      </c>
      <c r="F63" s="58">
        <v>-0.17377200000000001</v>
      </c>
      <c r="G63" s="58">
        <f>D63*$B$9+$B$10</f>
        <v>0.12331266821238651</v>
      </c>
      <c r="H63" s="57">
        <f>G63-F63</f>
        <v>0.29708466821238655</v>
      </c>
      <c r="J63" s="61">
        <v>7.2352299999999996</v>
      </c>
      <c r="K63" s="57">
        <v>-0.17377200000000001</v>
      </c>
    </row>
    <row r="64" spans="1:11" ht="15.75" thickTop="1" x14ac:dyDescent="0.25">
      <c r="A64" s="56">
        <v>9</v>
      </c>
      <c r="B64" s="57" t="s">
        <v>77</v>
      </c>
      <c r="C64" s="59">
        <v>53.884399999999999</v>
      </c>
      <c r="D64" s="60">
        <v>4.3962899999999996</v>
      </c>
      <c r="E64" s="60">
        <v>1.1228200000000001E-2</v>
      </c>
      <c r="F64" s="59">
        <v>-0.261714</v>
      </c>
      <c r="G64" s="59">
        <f>D64*$B$9+$B$10</f>
        <v>-0.13780044399639318</v>
      </c>
      <c r="H64" s="60">
        <f>G64-F64</f>
        <v>0.12391355600360682</v>
      </c>
      <c r="J64" s="61">
        <v>4.3962899999999996</v>
      </c>
      <c r="K64" s="57">
        <v>-0.261714</v>
      </c>
    </row>
    <row r="65" spans="1:11" x14ac:dyDescent="0.25">
      <c r="A65" s="55">
        <v>9</v>
      </c>
      <c r="B65" s="57" t="s">
        <v>77</v>
      </c>
      <c r="C65" s="58">
        <v>40.098700000000001</v>
      </c>
      <c r="D65" s="57">
        <v>4.7776800000000001</v>
      </c>
      <c r="E65" s="57">
        <v>8.5327700000000003E-3</v>
      </c>
      <c r="F65" s="58">
        <v>0.19168499999999999</v>
      </c>
      <c r="G65" s="58">
        <f>D65*$B$9+$B$10</f>
        <v>-0.10272188303162932</v>
      </c>
      <c r="H65" s="57">
        <f>G65-F65</f>
        <v>-0.29440688303162932</v>
      </c>
      <c r="J65" s="61">
        <v>4.7776800000000001</v>
      </c>
      <c r="K65" s="57">
        <v>0.19168499999999999</v>
      </c>
    </row>
    <row r="66" spans="1:11" x14ac:dyDescent="0.25">
      <c r="A66" s="55">
        <v>9</v>
      </c>
      <c r="B66" s="57" t="s">
        <v>77</v>
      </c>
      <c r="C66" s="58">
        <v>29.972200000000001</v>
      </c>
      <c r="D66" s="57">
        <v>4.9482699999999999</v>
      </c>
      <c r="E66" s="57">
        <v>9.8394499999999996E-3</v>
      </c>
      <c r="F66" s="58">
        <v>-2.7730000000000001E-2</v>
      </c>
      <c r="G66" s="58">
        <f>D66*$B$9+$B$10</f>
        <v>-8.7031771295666027E-2</v>
      </c>
      <c r="H66" s="57">
        <f>G66-F66</f>
        <v>-5.9301771295666023E-2</v>
      </c>
      <c r="J66" s="61">
        <v>4.9482699999999999</v>
      </c>
      <c r="K66" s="57">
        <v>-2.7730000000000001E-2</v>
      </c>
    </row>
    <row r="67" spans="1:11" x14ac:dyDescent="0.25">
      <c r="A67" s="55">
        <v>9</v>
      </c>
      <c r="B67" s="57" t="s">
        <v>77</v>
      </c>
      <c r="C67" s="58">
        <v>20.011099999999999</v>
      </c>
      <c r="D67" s="57">
        <v>5.51166</v>
      </c>
      <c r="E67" s="57">
        <v>2.4424399999999999E-2</v>
      </c>
      <c r="F67" s="58">
        <v>0.194664</v>
      </c>
      <c r="G67" s="58">
        <f>D67*$B$9+$B$10</f>
        <v>-3.5213657391425568E-2</v>
      </c>
      <c r="H67" s="57">
        <f>G67-F67</f>
        <v>-0.22987765739142557</v>
      </c>
      <c r="J67" s="61">
        <v>5.51166</v>
      </c>
      <c r="K67" s="57">
        <v>0.194664</v>
      </c>
    </row>
    <row r="68" spans="1:11" x14ac:dyDescent="0.25">
      <c r="A68" s="55">
        <v>9</v>
      </c>
      <c r="B68" s="57" t="s">
        <v>77</v>
      </c>
      <c r="C68" s="58">
        <v>10.018800000000001</v>
      </c>
      <c r="D68" s="57">
        <v>6.6772900000000002</v>
      </c>
      <c r="E68" s="57">
        <v>1.6978099999999999E-2</v>
      </c>
      <c r="F68" s="58">
        <v>-7.9709500000000003E-2</v>
      </c>
      <c r="G68" s="58">
        <f>D68*$B$9+$B$10</f>
        <v>7.1995821140674376E-2</v>
      </c>
      <c r="H68" s="57">
        <f>G68-F68</f>
        <v>0.15170532114067437</v>
      </c>
      <c r="J68" s="61">
        <v>6.6772900000000002</v>
      </c>
      <c r="K68" s="57">
        <v>-7.9709500000000003E-2</v>
      </c>
    </row>
    <row r="69" spans="1:11" x14ac:dyDescent="0.25">
      <c r="A69" s="55">
        <v>9</v>
      </c>
      <c r="B69" s="57" t="s">
        <v>77</v>
      </c>
      <c r="C69" s="58">
        <v>4.9700600000000001</v>
      </c>
      <c r="D69" s="57">
        <v>6.98224</v>
      </c>
      <c r="E69" s="57">
        <v>1.26877E-2</v>
      </c>
      <c r="F69" s="58">
        <v>2.9244900000000001E-2</v>
      </c>
      <c r="G69" s="58">
        <f>D69*$B$9+$B$10</f>
        <v>0.10004376987085795</v>
      </c>
      <c r="H69" s="57">
        <f>G69-F69</f>
        <v>7.0798869870857942E-2</v>
      </c>
      <c r="J69" s="61">
        <v>6.98224</v>
      </c>
      <c r="K69" s="57">
        <v>2.9244900000000001E-2</v>
      </c>
    </row>
    <row r="70" spans="1:11" ht="15.75" thickBot="1" x14ac:dyDescent="0.3">
      <c r="A70" s="55">
        <v>9</v>
      </c>
      <c r="B70" s="57" t="s">
        <v>77</v>
      </c>
      <c r="C70" s="58">
        <v>1.7926</v>
      </c>
      <c r="D70" s="57">
        <v>6.8943899999999996</v>
      </c>
      <c r="E70" s="57">
        <v>9.2424699999999992E-3</v>
      </c>
      <c r="F70" s="58">
        <v>-0.14060500000000001</v>
      </c>
      <c r="G70" s="58">
        <f>D70*$B$9+$B$10</f>
        <v>9.1963716432764353E-2</v>
      </c>
      <c r="H70" s="57">
        <f>G70-F70</f>
        <v>0.23256871643276436</v>
      </c>
      <c r="J70" s="62">
        <v>6.8943899999999996</v>
      </c>
      <c r="K70" s="63">
        <v>-0.14060500000000001</v>
      </c>
    </row>
    <row r="71" spans="1:11" ht="15.75" thickTop="1" x14ac:dyDescent="0.25">
      <c r="A71" s="39"/>
      <c r="B71" s="39"/>
      <c r="C71" s="39"/>
      <c r="D71" s="39"/>
      <c r="E71" s="39"/>
      <c r="F71" s="39"/>
      <c r="G71" s="39"/>
      <c r="H71" s="3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Button 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Button 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Button 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Button 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Button 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2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Button 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Button 1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2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Button 1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Button 1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Button 1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Button 1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Button 1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Button 1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Button 1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Button 1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33</xdr:row>
                    <xdr:rowOff>0</xdr:rowOff>
                  </from>
                  <to>
                    <xdr:col>2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Button 1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34</xdr:row>
                    <xdr:rowOff>0</xdr:rowOff>
                  </from>
                  <to>
                    <xdr:col>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Button 2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35</xdr:row>
                    <xdr:rowOff>0</xdr:rowOff>
                  </from>
                  <to>
                    <xdr:col>2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Button 2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2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Button 2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37</xdr:row>
                    <xdr:rowOff>0</xdr:rowOff>
                  </from>
                  <to>
                    <xdr:col>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Button 2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38</xdr:row>
                    <xdr:rowOff>0</xdr:rowOff>
                  </from>
                  <to>
                    <xdr:col>2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Button 2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Button 2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40</xdr:row>
                    <xdr:rowOff>0</xdr:rowOff>
                  </from>
                  <to>
                    <xdr:col>2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Button 2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41</xdr:row>
                    <xdr:rowOff>0</xdr:rowOff>
                  </from>
                  <to>
                    <xdr:col>2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Button 2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42</xdr:row>
                    <xdr:rowOff>0</xdr:rowOff>
                  </from>
                  <to>
                    <xdr:col>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Button 2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43</xdr:row>
                    <xdr:rowOff>0</xdr:rowOff>
                  </from>
                  <to>
                    <xdr:col>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Button 2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44</xdr:row>
                    <xdr:rowOff>0</xdr:rowOff>
                  </from>
                  <to>
                    <xdr:col>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Button 3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45</xdr:row>
                    <xdr:rowOff>0</xdr:rowOff>
                  </from>
                  <to>
                    <xdr:col>2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Button 3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Button 3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47</xdr:row>
                    <xdr:rowOff>0</xdr:rowOff>
                  </from>
                  <to>
                    <xdr:col>2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Button 3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48</xdr:row>
                    <xdr:rowOff>0</xdr:rowOff>
                  </from>
                  <to>
                    <xdr:col>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Button 3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Button 3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50</xdr:row>
                    <xdr:rowOff>0</xdr:rowOff>
                  </from>
                  <to>
                    <xdr:col>2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Button 3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51</xdr:row>
                    <xdr:rowOff>0</xdr:rowOff>
                  </from>
                  <to>
                    <xdr:col>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Button 3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52</xdr:row>
                    <xdr:rowOff>0</xdr:rowOff>
                  </from>
                  <to>
                    <xdr:col>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Button 3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53</xdr:row>
                    <xdr:rowOff>0</xdr:rowOff>
                  </from>
                  <to>
                    <xdr:col>2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Button 3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54</xdr:row>
                    <xdr:rowOff>0</xdr:rowOff>
                  </from>
                  <to>
                    <xdr:col>2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Button 4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55</xdr:row>
                    <xdr:rowOff>0</xdr:rowOff>
                  </from>
                  <to>
                    <xdr:col>2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Button 4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56</xdr:row>
                    <xdr:rowOff>0</xdr:rowOff>
                  </from>
                  <to>
                    <xdr:col>2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Button 4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57</xdr:row>
                    <xdr:rowOff>0</xdr:rowOff>
                  </from>
                  <to>
                    <xdr:col>2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Button 4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58</xdr:row>
                    <xdr:rowOff>0</xdr:rowOff>
                  </from>
                  <to>
                    <xdr:col>2</xdr:col>
                    <xdr:colOff>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Button 4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59</xdr:row>
                    <xdr:rowOff>0</xdr:rowOff>
                  </from>
                  <to>
                    <xdr:col>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Button 45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60</xdr:row>
                    <xdr:rowOff>0</xdr:rowOff>
                  </from>
                  <to>
                    <xdr:col>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Button 46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Button 47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62</xdr:row>
                    <xdr:rowOff>0</xdr:rowOff>
                  </from>
                  <to>
                    <xdr:col>2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Button 48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2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Button 49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64</xdr:row>
                    <xdr:rowOff>0</xdr:rowOff>
                  </from>
                  <to>
                    <xdr:col>2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Button 50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65</xdr:row>
                    <xdr:rowOff>0</xdr:rowOff>
                  </from>
                  <to>
                    <xdr:col>2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Button 51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66</xdr:row>
                    <xdr:rowOff>0</xdr:rowOff>
                  </from>
                  <to>
                    <xdr:col>2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Button 52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67</xdr:row>
                    <xdr:rowOff>0</xdr:rowOff>
                  </from>
                  <to>
                    <xdr:col>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Button 53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Button 54">
              <controlPr defaultSize="0" print="0" autoFill="0" autoPict="0" macro="[1]!Fit_Use">
                <anchor moveWithCells="1" siz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type 1">
              <controlPr defaultSize="0" print="0" autoFill="0" autoPict="0" macro="[1]!fill_fit_table1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10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type 2">
              <controlPr defaultSize="0" print="0" autoFill="0" autoPict="0" macro="[1]!fill_fit_table2">
                <anchor moveWithCells="1" sizeWithCells="1">
                  <from>
                    <xdr:col>8</xdr:col>
                    <xdr:colOff>0</xdr:colOff>
                    <xdr:row>3</xdr:row>
                    <xdr:rowOff>0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type 3">
              <controlPr defaultSize="0" print="0" autoFill="0" autoPict="0" macro="[1]!fill_fit_table3">
                <anchor moveWithCells="1" sizeWithCells="1">
                  <from>
                    <xdr:col>8</xdr:col>
                    <xdr:colOff>0</xdr:colOff>
                    <xdr:row>4</xdr:row>
                    <xdr:rowOff>0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Button 58">
              <controlPr defaultSize="0" print="0" autoFill="0" autoPict="0" macro="[1]!make_fit_chart">
                <anchor moveWithCells="1" sizeWithCells="1">
                  <from>
                    <xdr:col>5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Button 59">
              <controlPr defaultSize="0" print="0" autoFill="0" autoPict="0" macro="[1]!create_calib_control">
                <anchor moveWithCells="1" siz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Button 60">
              <controlPr defaultSize="0" print="0" autoFill="0" autoPict="0" macro="[1]!filter_records">
                <anchor moveWithCells="1" siz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Main</vt:lpstr>
      <vt:lpstr>File List</vt:lpstr>
      <vt:lpstr>Fit Index</vt:lpstr>
      <vt:lpstr>Fit_1</vt:lpstr>
      <vt:lpstr>Fit_1 Ch</vt:lpstr>
      <vt:lpstr>Fit_1!known_xs</vt:lpstr>
      <vt:lpstr>Fit_1!known_ys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Gatien, Germaine</dc:creator>
  <cp:lastModifiedBy>G, Gatien</cp:lastModifiedBy>
  <dcterms:created xsi:type="dcterms:W3CDTF">2020-04-15T20:54:58Z</dcterms:created>
  <dcterms:modified xsi:type="dcterms:W3CDTF">2020-04-15T20:54:59Z</dcterms:modified>
</cp:coreProperties>
</file>